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расходы" sheetId="1" r:id="rId1"/>
    <sheet name="расходы (2)" sheetId="2" r:id="rId2"/>
  </sheets>
  <definedNames>
    <definedName name="_xlnm.Print_Area" localSheetId="0">'расходы'!$A$1:$Q$134</definedName>
    <definedName name="_xlnm.Print_Area" localSheetId="1">'расходы (2)'!$A$1:$K$134</definedName>
  </definedNames>
  <calcPr fullCalcOnLoad="1"/>
</workbook>
</file>

<file path=xl/sharedStrings.xml><?xml version="1.0" encoding="utf-8"?>
<sst xmlns="http://schemas.openxmlformats.org/spreadsheetml/2006/main" count="202" uniqueCount="84">
  <si>
    <t>Расходы на зарплату</t>
  </si>
  <si>
    <t>Начисление на зарплату (36,2%)</t>
  </si>
  <si>
    <t>Оплата энергоносителей</t>
  </si>
  <si>
    <t>Оплата водопотребления</t>
  </si>
  <si>
    <t>Оплата электроэнергии</t>
  </si>
  <si>
    <t>Оплата теплоснабжения</t>
  </si>
  <si>
    <t>Прочие расходы</t>
  </si>
  <si>
    <t>Приобретение материалов, оборудования и инвентаря</t>
  </si>
  <si>
    <t>Оплата транспортных услуг и содержание транспорных средств</t>
  </si>
  <si>
    <t>Услуги связи</t>
  </si>
  <si>
    <t>Командировочные расходы</t>
  </si>
  <si>
    <t>Техническое обслуживание кассового аппарата</t>
  </si>
  <si>
    <t>Оплата услуг за вывоз мусора</t>
  </si>
  <si>
    <t>- Оплата водопотребления</t>
  </si>
  <si>
    <t>- Оплата других коммунальных услуг (вывоз мусора)</t>
  </si>
  <si>
    <t>- Оплата электроэнергии</t>
  </si>
  <si>
    <t>- Оплата услуг за вывоз мусора</t>
  </si>
  <si>
    <t>- Другие расходы (оплата кассовых услуг)</t>
  </si>
  <si>
    <t>- Техническое обслуживание кассового аппарата</t>
  </si>
  <si>
    <t>- Другие расходы (оплата ежегодных членских взносов Ассоциации местных и региональных властей Украины)</t>
  </si>
  <si>
    <t>Капитальный ремонт административного здания</t>
  </si>
  <si>
    <t>ПРОЧИЕ  РАСХОДЫ  НА СОЦИАЛЬНУЮ  ЗАЩИТУ  НАСЕЛЕНИЯ</t>
  </si>
  <si>
    <t>0</t>
  </si>
  <si>
    <t>Начисление на зарплату (36,4%)</t>
  </si>
  <si>
    <t>ПРОЧИЕ  РАСХОДЫ</t>
  </si>
  <si>
    <t>у % до плану</t>
  </si>
  <si>
    <t>Загальний фонд</t>
  </si>
  <si>
    <t>Спеціальний фонд</t>
  </si>
  <si>
    <t>Найменування показників</t>
  </si>
  <si>
    <t>ОРГАНИ МІСЦЕВОГО САМОВРЯДУВАННЯ</t>
  </si>
  <si>
    <t>Видатки на зарплату</t>
  </si>
  <si>
    <t>Оплата комунальних послуг та енергоносіїв</t>
  </si>
  <si>
    <t>- Оплата теплопостачання</t>
  </si>
  <si>
    <t>- Оплата інших комунальних послуг (вивіз сміття)</t>
  </si>
  <si>
    <t>- Оплата податків, зборів та пені</t>
  </si>
  <si>
    <t>Видатки на відрядження</t>
  </si>
  <si>
    <t>БЛАГОУСТРІЙ МІСТА</t>
  </si>
  <si>
    <t>Видатки на оплату праці</t>
  </si>
  <si>
    <t>Інші видатки</t>
  </si>
  <si>
    <t>МІСЬКІ ЗАХОДИ</t>
  </si>
  <si>
    <t>ВСЬОГО по видаткам:</t>
  </si>
  <si>
    <t>- Придбання господарських матеріалів, інвентаря, дизельного палива</t>
  </si>
  <si>
    <t>Секретар міської ради</t>
  </si>
  <si>
    <t>Відхилення</t>
  </si>
  <si>
    <t>Капітальні видатки</t>
  </si>
  <si>
    <t>Поточні видатки</t>
  </si>
  <si>
    <t>у %                        до плану</t>
  </si>
  <si>
    <t xml:space="preserve">   </t>
  </si>
  <si>
    <t>Оплата за експерно-грошову оцінку земельної ділянки, що підлягає продажу</t>
  </si>
  <si>
    <t>Оплата податків, зборів та пені</t>
  </si>
  <si>
    <t>- Придбання обладнання і предметів довгострокового користування</t>
  </si>
  <si>
    <t>ЗЕМЛЕУСТРІЙ</t>
  </si>
  <si>
    <t>- Проведення експертної грошової оцінки земельної ділянки несільськогосподарського призначення, що підлягає продажу за адресою: м. Привілля,               вул. Ломонсова, б. 40</t>
  </si>
  <si>
    <t>- Оплата послуг (крім комунальних) (послуги з розробки технічної документації з нормативної грошової оцінки земель м.Привілля)</t>
  </si>
  <si>
    <t>Нарахування на зарплату (22,0%)</t>
  </si>
  <si>
    <t>Нарахування на оплату праці (22,0%)</t>
  </si>
  <si>
    <t>Дослідження і розробки .окремі заходи розвитку по реалізації держ.(регіонал.програм)</t>
  </si>
  <si>
    <t>ІНШІ ВИДАТКИ</t>
  </si>
  <si>
    <t>Проведення заходів із землеустрію</t>
  </si>
  <si>
    <t>Лілія БОГДАНОВА</t>
  </si>
  <si>
    <t xml:space="preserve"> Оплата водопостачання і водовідведення</t>
  </si>
  <si>
    <t xml:space="preserve"> Оплата електроенергії</t>
  </si>
  <si>
    <t>Оплата природного газу</t>
  </si>
  <si>
    <t>Оплата інших енергоносіїв та інших комунальних послуг</t>
  </si>
  <si>
    <t>Придбання предметів, матеріалів, обладнання та інвентаря, ГСМ, автозапчастин для службового автомобіля та інше</t>
  </si>
  <si>
    <t xml:space="preserve"> Оплата послуг (крім комунальних (послуги зв"язку, банківські послуги, заправка картриджів їх ремонт, страхування автомобіля, вивіз ТБВ та інше))</t>
  </si>
  <si>
    <t xml:space="preserve"> Оплата послуг (крім комунальних) (автопослуги за вивіз сміття, банківські послуги  та інше)</t>
  </si>
  <si>
    <t>Оплата за електроенергію</t>
  </si>
  <si>
    <t>Проведення свята</t>
  </si>
  <si>
    <t>Придбання подарункових наборів</t>
  </si>
  <si>
    <t>Оплата послуг ( крім комунальних)</t>
  </si>
  <si>
    <t>Ліквідація іншого забруднення навколишнього середовища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</si>
  <si>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2  до рішення  виконавчого комітету № 21 від30.10.2020                                                              </t>
  </si>
  <si>
    <t>Видатки за 9 місяців 2020 року</t>
  </si>
  <si>
    <t>План за 9 місяців 2020 рік з урахуванням внесених змін</t>
  </si>
  <si>
    <t>Касові                   видатки за                                   9 місяців  2020 рік</t>
  </si>
  <si>
    <t>План за 9 місяців 202рік з урахуванням внесених змін</t>
  </si>
  <si>
    <t>Касові                   видатки за                                   9 місяців 2020 рік</t>
  </si>
  <si>
    <t>Окремі заходи по реалізації державних (регіональних) програм, не віднесені до заходів розвитку</t>
  </si>
  <si>
    <t>СОЦ-ЕКОНОМ РОЗВИТОК</t>
  </si>
  <si>
    <t>БУДІВНИЦТВО ОБ'ЄКТІВ СОЦ ІНФРАСТРУКТУРИ</t>
  </si>
  <si>
    <t>Касові  видатки за   9 місяців  2020 рік</t>
  </si>
  <si>
    <t>План за 9 місяців 2020рік з урахуванням внесених змін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</si>
  <si>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2  до рішення  міської ради № 291 від 16.11.2020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</si>
</sst>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.000"/>
  </numFmts>
  <fonts count="6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36"/>
      <name val="Arial Cyr"/>
      <family val="0"/>
    </font>
    <font>
      <b/>
      <sz val="48"/>
      <name val="Times New Roman"/>
      <family val="1"/>
    </font>
    <font>
      <sz val="48"/>
      <name val="Times New Roman"/>
      <family val="1"/>
    </font>
    <font>
      <i/>
      <sz val="4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84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84" fontId="13" fillId="0" borderId="0" xfId="0" applyNumberFormat="1" applyFont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184" fontId="13" fillId="0" borderId="14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184" fontId="17" fillId="0" borderId="11" xfId="0" applyNumberFormat="1" applyFont="1" applyBorder="1" applyAlignment="1">
      <alignment horizontal="center" vertical="center"/>
    </xf>
    <xf numFmtId="184" fontId="17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184" fontId="18" fillId="0" borderId="11" xfId="0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84" fontId="17" fillId="0" borderId="16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184" fontId="17" fillId="0" borderId="12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184" fontId="17" fillId="0" borderId="0" xfId="0" applyNumberFormat="1" applyFont="1" applyBorder="1" applyAlignment="1">
      <alignment horizontal="center" vertical="center"/>
    </xf>
    <xf numFmtId="184" fontId="12" fillId="0" borderId="11" xfId="0" applyNumberFormat="1" applyFont="1" applyBorder="1" applyAlignment="1">
      <alignment horizontal="center" vertical="center"/>
    </xf>
    <xf numFmtId="184" fontId="12" fillId="0" borderId="16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184" fontId="12" fillId="0" borderId="1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84" fontId="12" fillId="0" borderId="17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184" fontId="12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184" fontId="22" fillId="0" borderId="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184" fontId="19" fillId="0" borderId="1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26" fillId="0" borderId="18" xfId="0" applyNumberFormat="1" applyFont="1" applyBorder="1" applyAlignment="1">
      <alignment/>
    </xf>
    <xf numFmtId="184" fontId="26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184" fontId="29" fillId="0" borderId="11" xfId="0" applyNumberFormat="1" applyFont="1" applyBorder="1" applyAlignment="1">
      <alignment horizontal="center" vertical="center"/>
    </xf>
    <xf numFmtId="184" fontId="2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2" fontId="29" fillId="0" borderId="12" xfId="0" applyNumberFormat="1" applyFont="1" applyBorder="1" applyAlignment="1">
      <alignment horizontal="center" vertical="center"/>
    </xf>
    <xf numFmtId="184" fontId="29" fillId="0" borderId="1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84" fontId="29" fillId="0" borderId="12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center" vertical="center"/>
    </xf>
    <xf numFmtId="184" fontId="2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84" fontId="29" fillId="0" borderId="17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184" fontId="29" fillId="0" borderId="13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/>
    </xf>
    <xf numFmtId="184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0" fillId="0" borderId="14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15" xfId="0" applyNumberFormat="1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2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tabSelected="1" zoomScale="40" zoomScaleNormal="40" zoomScaleSheetLayoutView="50" zoomScalePageLayoutView="0" workbookViewId="0" topLeftCell="A29">
      <selection activeCell="A30" sqref="A30:O30"/>
    </sheetView>
  </sheetViews>
  <sheetFormatPr defaultColWidth="9.00390625" defaultRowHeight="12.75"/>
  <cols>
    <col min="1" max="1" width="14.75390625" style="0" customWidth="1"/>
    <col min="6" max="6" width="32.125" style="0" customWidth="1"/>
    <col min="7" max="7" width="24.625" style="0" customWidth="1"/>
    <col min="8" max="8" width="40.75390625" style="0" customWidth="1"/>
    <col min="9" max="9" width="45.125" style="0" customWidth="1"/>
    <col min="10" max="10" width="35.25390625" style="0" customWidth="1"/>
    <col min="11" max="11" width="26.125" style="0" bestFit="1" customWidth="1"/>
    <col min="12" max="12" width="37.25390625" style="0" customWidth="1"/>
    <col min="13" max="13" width="33.00390625" style="0" customWidth="1"/>
    <col min="14" max="14" width="42.375" style="0" customWidth="1"/>
    <col min="15" max="15" width="32.375" style="0" customWidth="1"/>
  </cols>
  <sheetData>
    <row r="1" spans="1:12" ht="18.75" hidden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8.75" hidden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8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18" hidden="1">
      <c r="A4" s="2"/>
      <c r="B4" s="2"/>
      <c r="C4" s="6"/>
      <c r="D4" s="6"/>
      <c r="E4" s="6"/>
      <c r="F4" s="6"/>
      <c r="G4" s="6"/>
      <c r="H4" s="6"/>
      <c r="I4" s="2"/>
      <c r="J4" s="2"/>
      <c r="K4" s="2"/>
      <c r="L4" s="2"/>
    </row>
    <row r="5" spans="1:12" s="4" customFormat="1" ht="72" customHeight="1" hidden="1">
      <c r="A5" s="156"/>
      <c r="B5" s="156"/>
      <c r="C5" s="156"/>
      <c r="D5" s="156"/>
      <c r="E5" s="156"/>
      <c r="F5" s="156"/>
      <c r="G5" s="156"/>
      <c r="H5" s="8"/>
      <c r="I5" s="8"/>
      <c r="J5" s="8"/>
      <c r="K5" s="8"/>
      <c r="L5" s="8"/>
    </row>
    <row r="6" spans="1:12" s="1" customFormat="1" ht="18" hidden="1">
      <c r="A6" s="152"/>
      <c r="B6" s="152"/>
      <c r="C6" s="152"/>
      <c r="D6" s="152"/>
      <c r="E6" s="152"/>
      <c r="F6" s="152"/>
      <c r="G6" s="152"/>
      <c r="H6" s="6"/>
      <c r="I6" s="6"/>
      <c r="J6" s="6"/>
      <c r="K6" s="6"/>
      <c r="L6" s="7"/>
    </row>
    <row r="7" spans="1:12" s="1" customFormat="1" ht="18" hidden="1">
      <c r="A7" s="151"/>
      <c r="B7" s="151"/>
      <c r="C7" s="151"/>
      <c r="D7" s="151"/>
      <c r="E7" s="151"/>
      <c r="F7" s="151"/>
      <c r="G7" s="151"/>
      <c r="H7" s="2"/>
      <c r="I7" s="2"/>
      <c r="J7" s="2"/>
      <c r="K7" s="2"/>
      <c r="L7" s="9"/>
    </row>
    <row r="8" spans="1:12" s="1" customFormat="1" ht="32.25" customHeight="1" hidden="1">
      <c r="A8" s="151"/>
      <c r="B8" s="151"/>
      <c r="C8" s="151"/>
      <c r="D8" s="151"/>
      <c r="E8" s="151"/>
      <c r="F8" s="151"/>
      <c r="G8" s="151"/>
      <c r="H8" s="2"/>
      <c r="I8" s="2"/>
      <c r="J8" s="2"/>
      <c r="K8" s="2"/>
      <c r="L8" s="9"/>
    </row>
    <row r="9" spans="1:12" s="1" customFormat="1" ht="18" hidden="1">
      <c r="A9" s="152"/>
      <c r="B9" s="152"/>
      <c r="C9" s="152"/>
      <c r="D9" s="152"/>
      <c r="E9" s="152"/>
      <c r="F9" s="152"/>
      <c r="G9" s="152"/>
      <c r="H9" s="6"/>
      <c r="I9" s="6"/>
      <c r="J9" s="6"/>
      <c r="K9" s="6"/>
      <c r="L9" s="7"/>
    </row>
    <row r="10" spans="1:12" s="1" customFormat="1" ht="18" hidden="1">
      <c r="A10" s="151"/>
      <c r="B10" s="151"/>
      <c r="C10" s="151"/>
      <c r="D10" s="151"/>
      <c r="E10" s="151"/>
      <c r="F10" s="151"/>
      <c r="G10" s="151"/>
      <c r="H10" s="2"/>
      <c r="I10" s="2"/>
      <c r="J10" s="2"/>
      <c r="K10" s="2"/>
      <c r="L10" s="9"/>
    </row>
    <row r="11" spans="1:12" s="1" customFormat="1" ht="18" hidden="1">
      <c r="A11" s="151"/>
      <c r="B11" s="151"/>
      <c r="C11" s="151"/>
      <c r="D11" s="151"/>
      <c r="E11" s="151"/>
      <c r="F11" s="151"/>
      <c r="G11" s="151"/>
      <c r="H11" s="2"/>
      <c r="I11" s="2"/>
      <c r="J11" s="2"/>
      <c r="K11" s="2"/>
      <c r="L11" s="9"/>
    </row>
    <row r="12" spans="1:12" s="1" customFormat="1" ht="18" hidden="1">
      <c r="A12" s="151"/>
      <c r="B12" s="151"/>
      <c r="C12" s="151"/>
      <c r="D12" s="151"/>
      <c r="E12" s="151"/>
      <c r="F12" s="151"/>
      <c r="G12" s="151"/>
      <c r="H12" s="2"/>
      <c r="I12" s="2"/>
      <c r="J12" s="2"/>
      <c r="K12" s="2"/>
      <c r="L12" s="9"/>
    </row>
    <row r="13" spans="1:12" s="1" customFormat="1" ht="18" hidden="1">
      <c r="A13" s="151"/>
      <c r="B13" s="151"/>
      <c r="C13" s="151"/>
      <c r="D13" s="151"/>
      <c r="E13" s="151"/>
      <c r="F13" s="151"/>
      <c r="G13" s="151"/>
      <c r="H13" s="2"/>
      <c r="I13" s="2"/>
      <c r="J13" s="2"/>
      <c r="K13" s="2"/>
      <c r="L13" s="9"/>
    </row>
    <row r="14" spans="1:12" s="1" customFormat="1" ht="18" hidden="1">
      <c r="A14" s="152"/>
      <c r="B14" s="152"/>
      <c r="C14" s="152"/>
      <c r="D14" s="152"/>
      <c r="E14" s="152"/>
      <c r="F14" s="152"/>
      <c r="G14" s="152"/>
      <c r="H14" s="6"/>
      <c r="I14" s="6"/>
      <c r="J14" s="6"/>
      <c r="K14" s="6"/>
      <c r="L14" s="7"/>
    </row>
    <row r="15" spans="1:12" s="1" customFormat="1" ht="18" hidden="1">
      <c r="A15" s="151"/>
      <c r="B15" s="151"/>
      <c r="C15" s="151"/>
      <c r="D15" s="151"/>
      <c r="E15" s="151"/>
      <c r="F15" s="151"/>
      <c r="G15" s="151"/>
      <c r="H15" s="2"/>
      <c r="I15" s="2"/>
      <c r="J15" s="2"/>
      <c r="K15" s="2"/>
      <c r="L15" s="9"/>
    </row>
    <row r="16" spans="1:13" s="1" customFormat="1" ht="37.5" customHeight="1" hidden="1">
      <c r="A16" s="152"/>
      <c r="B16" s="152"/>
      <c r="C16" s="152"/>
      <c r="D16" s="152"/>
      <c r="E16" s="152"/>
      <c r="F16" s="152"/>
      <c r="G16" s="152"/>
      <c r="H16" s="6"/>
      <c r="I16" s="6"/>
      <c r="J16" s="6"/>
      <c r="K16" s="6"/>
      <c r="L16" s="7"/>
      <c r="M16" s="5"/>
    </row>
    <row r="17" spans="1:12" s="1" customFormat="1" ht="36.75" customHeight="1" hidden="1">
      <c r="A17" s="151"/>
      <c r="B17" s="151"/>
      <c r="C17" s="151"/>
      <c r="D17" s="151"/>
      <c r="E17" s="151"/>
      <c r="F17" s="151"/>
      <c r="G17" s="151"/>
      <c r="H17" s="2"/>
      <c r="I17" s="2"/>
      <c r="J17" s="2"/>
      <c r="K17" s="2"/>
      <c r="L17" s="9"/>
    </row>
    <row r="18" spans="1:12" s="1" customFormat="1" ht="33.75" customHeight="1" hidden="1">
      <c r="A18" s="151"/>
      <c r="B18" s="151"/>
      <c r="C18" s="151"/>
      <c r="D18" s="151"/>
      <c r="E18" s="151"/>
      <c r="F18" s="151"/>
      <c r="G18" s="151"/>
      <c r="H18" s="2"/>
      <c r="I18" s="2"/>
      <c r="J18" s="2"/>
      <c r="K18" s="2"/>
      <c r="L18" s="9"/>
    </row>
    <row r="19" spans="1:12" s="1" customFormat="1" ht="18" hidden="1">
      <c r="A19" s="152"/>
      <c r="B19" s="152"/>
      <c r="C19" s="152"/>
      <c r="D19" s="152"/>
      <c r="E19" s="152"/>
      <c r="F19" s="152"/>
      <c r="G19" s="152"/>
      <c r="H19" s="6"/>
      <c r="I19" s="6"/>
      <c r="J19" s="6"/>
      <c r="K19" s="6"/>
      <c r="L19" s="7"/>
    </row>
    <row r="20" spans="1:12" s="1" customFormat="1" ht="18" hidden="1">
      <c r="A20" s="151"/>
      <c r="B20" s="151"/>
      <c r="C20" s="151"/>
      <c r="D20" s="151"/>
      <c r="E20" s="151"/>
      <c r="F20" s="151"/>
      <c r="G20" s="151"/>
      <c r="H20" s="2"/>
      <c r="I20" s="2"/>
      <c r="J20" s="2"/>
      <c r="K20" s="2"/>
      <c r="L20" s="9"/>
    </row>
    <row r="21" spans="1:12" s="1" customFormat="1" ht="72.75" customHeight="1" hidden="1">
      <c r="A21" s="151"/>
      <c r="B21" s="151"/>
      <c r="C21" s="151"/>
      <c r="D21" s="151"/>
      <c r="E21" s="151"/>
      <c r="F21" s="151"/>
      <c r="G21" s="151"/>
      <c r="H21" s="2"/>
      <c r="I21" s="2"/>
      <c r="J21" s="2"/>
      <c r="K21" s="2"/>
      <c r="L21" s="9"/>
    </row>
    <row r="22" spans="1:12" s="1" customFormat="1" ht="18" hidden="1">
      <c r="A22" s="151"/>
      <c r="B22" s="151"/>
      <c r="C22" s="151"/>
      <c r="D22" s="151"/>
      <c r="E22" s="151"/>
      <c r="F22" s="151"/>
      <c r="G22" s="151"/>
      <c r="H22" s="2"/>
      <c r="I22" s="2"/>
      <c r="J22" s="2"/>
      <c r="K22" s="2"/>
      <c r="L22" s="9"/>
    </row>
    <row r="23" spans="1:12" s="1" customFormat="1" ht="18" hidden="1">
      <c r="A23" s="152"/>
      <c r="B23" s="152"/>
      <c r="C23" s="152"/>
      <c r="D23" s="152"/>
      <c r="E23" s="152"/>
      <c r="F23" s="152"/>
      <c r="G23" s="152"/>
      <c r="H23" s="6"/>
      <c r="I23" s="6"/>
      <c r="J23" s="6"/>
      <c r="K23" s="6"/>
      <c r="L23" s="7"/>
    </row>
    <row r="24" spans="1:12" s="1" customFormat="1" ht="18" hidden="1">
      <c r="A24" s="152"/>
      <c r="B24" s="152"/>
      <c r="C24" s="152"/>
      <c r="D24" s="152"/>
      <c r="E24" s="152"/>
      <c r="F24" s="152"/>
      <c r="G24" s="152"/>
      <c r="H24" s="6"/>
      <c r="I24" s="6"/>
      <c r="J24" s="6"/>
      <c r="K24" s="6"/>
      <c r="L24" s="7"/>
    </row>
    <row r="25" spans="1:12" s="1" customFormat="1" ht="18" hidden="1">
      <c r="A25" s="151"/>
      <c r="B25" s="151"/>
      <c r="C25" s="151"/>
      <c r="D25" s="151"/>
      <c r="E25" s="151"/>
      <c r="F25" s="151"/>
      <c r="G25" s="151"/>
      <c r="H25" s="2"/>
      <c r="I25" s="2"/>
      <c r="J25" s="2"/>
      <c r="K25" s="2"/>
      <c r="L25" s="9"/>
    </row>
    <row r="26" spans="1:12" s="1" customFormat="1" ht="18" hidden="1">
      <c r="A26" s="151"/>
      <c r="B26" s="151"/>
      <c r="C26" s="151"/>
      <c r="D26" s="151"/>
      <c r="E26" s="151"/>
      <c r="F26" s="151"/>
      <c r="G26" s="151"/>
      <c r="H26" s="2"/>
      <c r="I26" s="2"/>
      <c r="J26" s="2"/>
      <c r="K26" s="2"/>
      <c r="L26" s="9"/>
    </row>
    <row r="27" spans="1:12" s="4" customFormat="1" ht="18.75" hidden="1">
      <c r="A27" s="153"/>
      <c r="B27" s="153"/>
      <c r="C27" s="153"/>
      <c r="D27" s="153"/>
      <c r="E27" s="153"/>
      <c r="F27" s="153"/>
      <c r="G27" s="153"/>
      <c r="H27" s="3"/>
      <c r="I27" s="3"/>
      <c r="J27" s="3"/>
      <c r="K27" s="6"/>
      <c r="L27" s="7"/>
    </row>
    <row r="28" spans="1:12" ht="18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7" ht="96.75" customHeight="1">
      <c r="A30" s="154" t="s">
        <v>83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60"/>
      <c r="Q30" s="60"/>
    </row>
    <row r="31" spans="1:17" ht="86.25" customHeight="1">
      <c r="A31" s="172" t="s">
        <v>73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60"/>
      <c r="Q31" s="60"/>
    </row>
    <row r="32" spans="1:17" ht="46.5" customHeight="1">
      <c r="A32" s="144" t="s">
        <v>28</v>
      </c>
      <c r="B32" s="145"/>
      <c r="C32" s="145"/>
      <c r="D32" s="145"/>
      <c r="E32" s="145"/>
      <c r="F32" s="145"/>
      <c r="G32" s="146"/>
      <c r="H32" s="143" t="s">
        <v>26</v>
      </c>
      <c r="I32" s="143"/>
      <c r="J32" s="143"/>
      <c r="K32" s="143"/>
      <c r="L32" s="143" t="s">
        <v>27</v>
      </c>
      <c r="M32" s="143"/>
      <c r="N32" s="143"/>
      <c r="O32" s="143"/>
      <c r="P32" s="60"/>
      <c r="Q32" s="60"/>
    </row>
    <row r="33" spans="1:17" ht="203.25" customHeight="1">
      <c r="A33" s="147"/>
      <c r="B33" s="148"/>
      <c r="C33" s="148"/>
      <c r="D33" s="148"/>
      <c r="E33" s="148"/>
      <c r="F33" s="148"/>
      <c r="G33" s="149"/>
      <c r="H33" s="76" t="s">
        <v>74</v>
      </c>
      <c r="I33" s="76" t="s">
        <v>75</v>
      </c>
      <c r="J33" s="77" t="s">
        <v>43</v>
      </c>
      <c r="K33" s="76" t="s">
        <v>46</v>
      </c>
      <c r="L33" s="76" t="s">
        <v>76</v>
      </c>
      <c r="M33" s="76" t="s">
        <v>77</v>
      </c>
      <c r="N33" s="77" t="s">
        <v>43</v>
      </c>
      <c r="O33" s="76" t="s">
        <v>25</v>
      </c>
      <c r="P33" s="60"/>
      <c r="Q33" s="60"/>
    </row>
    <row r="34" spans="1:17" ht="94.5" customHeight="1">
      <c r="A34" s="129" t="s">
        <v>29</v>
      </c>
      <c r="B34" s="129"/>
      <c r="C34" s="129"/>
      <c r="D34" s="129"/>
      <c r="E34" s="129"/>
      <c r="F34" s="129"/>
      <c r="G34" s="129"/>
      <c r="H34" s="35">
        <f>H35+H54</f>
        <v>1591629</v>
      </c>
      <c r="I34" s="35">
        <f>I35+I54</f>
        <v>1553322.94</v>
      </c>
      <c r="J34" s="36">
        <f>I34-H34</f>
        <v>-38306.060000000056</v>
      </c>
      <c r="K34" s="37">
        <f aca="true" t="shared" si="0" ref="K34:K47">I34*100/H34</f>
        <v>97.59327958965312</v>
      </c>
      <c r="L34" s="35">
        <v>0</v>
      </c>
      <c r="M34" s="35">
        <v>0</v>
      </c>
      <c r="N34" s="35">
        <v>0</v>
      </c>
      <c r="O34" s="38">
        <v>0</v>
      </c>
      <c r="P34" s="60"/>
      <c r="Q34" s="60"/>
    </row>
    <row r="35" spans="1:17" ht="42" customHeight="1">
      <c r="A35" s="131" t="s">
        <v>45</v>
      </c>
      <c r="B35" s="132"/>
      <c r="C35" s="132"/>
      <c r="D35" s="132"/>
      <c r="E35" s="132"/>
      <c r="F35" s="132"/>
      <c r="G35" s="150"/>
      <c r="H35" s="39">
        <f>H36+H37+H38+H44+H52+H51</f>
        <v>1591629</v>
      </c>
      <c r="I35" s="39">
        <f>I36+I37+I38+I44+I52+I51</f>
        <v>1553322.94</v>
      </c>
      <c r="J35" s="39">
        <f>J36+J37+J38+J44+J49</f>
        <v>-37694.99000000001</v>
      </c>
      <c r="K35" s="41">
        <f>I35*100/H35</f>
        <v>97.59327958965312</v>
      </c>
      <c r="L35" s="39">
        <f>L53</f>
        <v>0</v>
      </c>
      <c r="M35" s="39">
        <f>M53</f>
        <v>0</v>
      </c>
      <c r="N35" s="39">
        <v>0</v>
      </c>
      <c r="O35" s="42">
        <v>0</v>
      </c>
      <c r="P35" s="60"/>
      <c r="Q35" s="60"/>
    </row>
    <row r="36" spans="1:17" ht="40.5" customHeight="1">
      <c r="A36" s="129" t="s">
        <v>30</v>
      </c>
      <c r="B36" s="129"/>
      <c r="C36" s="129"/>
      <c r="D36" s="129"/>
      <c r="E36" s="129"/>
      <c r="F36" s="129"/>
      <c r="G36" s="129"/>
      <c r="H36" s="35">
        <v>1210547</v>
      </c>
      <c r="I36" s="35">
        <v>1191017.02</v>
      </c>
      <c r="J36" s="36">
        <f aca="true" t="shared" si="1" ref="J36:J52">I36-H36</f>
        <v>-19529.97999999998</v>
      </c>
      <c r="K36" s="37">
        <f t="shared" si="0"/>
        <v>98.38668139279186</v>
      </c>
      <c r="L36" s="35">
        <v>0</v>
      </c>
      <c r="M36" s="35">
        <v>0</v>
      </c>
      <c r="N36" s="35">
        <v>0</v>
      </c>
      <c r="O36" s="38">
        <v>0</v>
      </c>
      <c r="P36" s="60"/>
      <c r="Q36" s="60"/>
    </row>
    <row r="37" spans="1:17" ht="61.5" customHeight="1">
      <c r="A37" s="140" t="s">
        <v>54</v>
      </c>
      <c r="B37" s="141"/>
      <c r="C37" s="141"/>
      <c r="D37" s="141"/>
      <c r="E37" s="141"/>
      <c r="F37" s="141"/>
      <c r="G37" s="150"/>
      <c r="H37" s="35">
        <v>267661</v>
      </c>
      <c r="I37" s="35">
        <v>263779.22</v>
      </c>
      <c r="J37" s="36">
        <f t="shared" si="1"/>
        <v>-3881.780000000028</v>
      </c>
      <c r="K37" s="37">
        <f t="shared" si="0"/>
        <v>98.54974015639183</v>
      </c>
      <c r="L37" s="35">
        <v>0</v>
      </c>
      <c r="M37" s="35">
        <v>0</v>
      </c>
      <c r="N37" s="35">
        <v>0</v>
      </c>
      <c r="O37" s="38">
        <v>0</v>
      </c>
      <c r="P37" s="60"/>
      <c r="Q37" s="60"/>
    </row>
    <row r="38" spans="1:17" ht="95.25" customHeight="1">
      <c r="A38" s="140" t="s">
        <v>31</v>
      </c>
      <c r="B38" s="141"/>
      <c r="C38" s="141"/>
      <c r="D38" s="141"/>
      <c r="E38" s="141"/>
      <c r="F38" s="141"/>
      <c r="G38" s="150"/>
      <c r="H38" s="35">
        <f>SUM(H39:H43)</f>
        <v>53081</v>
      </c>
      <c r="I38" s="35">
        <f>SUM(I39:I43)</f>
        <v>39034.35</v>
      </c>
      <c r="J38" s="36">
        <f t="shared" si="1"/>
        <v>-14046.650000000001</v>
      </c>
      <c r="K38" s="37">
        <f t="shared" si="0"/>
        <v>73.53732974133871</v>
      </c>
      <c r="L38" s="35">
        <v>0</v>
      </c>
      <c r="M38" s="35">
        <v>0</v>
      </c>
      <c r="N38" s="35">
        <v>0</v>
      </c>
      <c r="O38" s="38">
        <v>0</v>
      </c>
      <c r="P38" s="60"/>
      <c r="Q38" s="60"/>
    </row>
    <row r="39" spans="1:17" ht="29.25" customHeight="1" hidden="1">
      <c r="A39" s="131" t="s">
        <v>32</v>
      </c>
      <c r="B39" s="132"/>
      <c r="C39" s="132"/>
      <c r="D39" s="132"/>
      <c r="E39" s="132"/>
      <c r="F39" s="139"/>
      <c r="G39" s="70"/>
      <c r="H39" s="39">
        <v>0</v>
      </c>
      <c r="I39" s="39">
        <v>0</v>
      </c>
      <c r="J39" s="36">
        <f t="shared" si="1"/>
        <v>0</v>
      </c>
      <c r="K39" s="37">
        <v>0</v>
      </c>
      <c r="L39" s="39">
        <v>0</v>
      </c>
      <c r="M39" s="39">
        <v>0</v>
      </c>
      <c r="N39" s="35">
        <v>0</v>
      </c>
      <c r="O39" s="38">
        <v>0</v>
      </c>
      <c r="P39" s="60"/>
      <c r="Q39" s="60"/>
    </row>
    <row r="40" spans="1:17" ht="81.75" customHeight="1">
      <c r="A40" s="131" t="s">
        <v>60</v>
      </c>
      <c r="B40" s="132"/>
      <c r="C40" s="132"/>
      <c r="D40" s="132"/>
      <c r="E40" s="132"/>
      <c r="F40" s="132"/>
      <c r="G40" s="150"/>
      <c r="H40" s="39">
        <v>1539</v>
      </c>
      <c r="I40" s="39">
        <v>1413</v>
      </c>
      <c r="J40" s="40">
        <f t="shared" si="1"/>
        <v>-126</v>
      </c>
      <c r="K40" s="41">
        <f t="shared" si="0"/>
        <v>91.81286549707602</v>
      </c>
      <c r="L40" s="39">
        <v>0</v>
      </c>
      <c r="M40" s="39">
        <v>0</v>
      </c>
      <c r="N40" s="39">
        <v>0</v>
      </c>
      <c r="O40" s="42">
        <v>0</v>
      </c>
      <c r="P40" s="60"/>
      <c r="Q40" s="60"/>
    </row>
    <row r="41" spans="1:17" ht="39.75" customHeight="1">
      <c r="A41" s="131" t="s">
        <v>61</v>
      </c>
      <c r="B41" s="132"/>
      <c r="C41" s="132"/>
      <c r="D41" s="132"/>
      <c r="E41" s="132"/>
      <c r="F41" s="132"/>
      <c r="G41" s="150"/>
      <c r="H41" s="39">
        <v>5340</v>
      </c>
      <c r="I41" s="39">
        <v>2498.51</v>
      </c>
      <c r="J41" s="40">
        <f t="shared" si="1"/>
        <v>-2841.49</v>
      </c>
      <c r="K41" s="41">
        <f t="shared" si="0"/>
        <v>46.78857677902622</v>
      </c>
      <c r="L41" s="39">
        <v>0</v>
      </c>
      <c r="M41" s="39">
        <v>0</v>
      </c>
      <c r="N41" s="39">
        <v>0</v>
      </c>
      <c r="O41" s="42">
        <v>0</v>
      </c>
      <c r="P41" s="60"/>
      <c r="Q41" s="60"/>
    </row>
    <row r="42" spans="1:17" ht="46.5" customHeight="1">
      <c r="A42" s="131" t="s">
        <v>62</v>
      </c>
      <c r="B42" s="132"/>
      <c r="C42" s="132"/>
      <c r="D42" s="132"/>
      <c r="E42" s="132"/>
      <c r="F42" s="132"/>
      <c r="G42" s="150"/>
      <c r="H42" s="39">
        <v>45608</v>
      </c>
      <c r="I42" s="39">
        <v>34592.92</v>
      </c>
      <c r="J42" s="40">
        <f t="shared" si="1"/>
        <v>-11015.080000000002</v>
      </c>
      <c r="K42" s="41">
        <f t="shared" si="0"/>
        <v>75.84835993685319</v>
      </c>
      <c r="L42" s="39">
        <v>0</v>
      </c>
      <c r="M42" s="39">
        <v>0</v>
      </c>
      <c r="N42" s="39">
        <v>0</v>
      </c>
      <c r="O42" s="42">
        <v>0</v>
      </c>
      <c r="P42" s="60"/>
      <c r="Q42" s="60"/>
    </row>
    <row r="43" spans="1:17" ht="90" customHeight="1">
      <c r="A43" s="131" t="s">
        <v>63</v>
      </c>
      <c r="B43" s="157"/>
      <c r="C43" s="157"/>
      <c r="D43" s="157"/>
      <c r="E43" s="157"/>
      <c r="F43" s="157"/>
      <c r="G43" s="150"/>
      <c r="H43" s="39">
        <v>594</v>
      </c>
      <c r="I43" s="39">
        <v>529.92</v>
      </c>
      <c r="J43" s="40">
        <f t="shared" si="1"/>
        <v>-64.08000000000004</v>
      </c>
      <c r="K43" s="41">
        <f t="shared" si="0"/>
        <v>89.2121212121212</v>
      </c>
      <c r="L43" s="39"/>
      <c r="M43" s="39"/>
      <c r="N43" s="39"/>
      <c r="O43" s="42"/>
      <c r="P43" s="60"/>
      <c r="Q43" s="60"/>
    </row>
    <row r="44" spans="1:17" ht="47.25" customHeight="1">
      <c r="A44" s="140" t="s">
        <v>38</v>
      </c>
      <c r="B44" s="141"/>
      <c r="C44" s="141"/>
      <c r="D44" s="141"/>
      <c r="E44" s="141"/>
      <c r="F44" s="141"/>
      <c r="G44" s="150"/>
      <c r="H44" s="35">
        <f>SUM(H45:H48)</f>
        <v>56610</v>
      </c>
      <c r="I44" s="35">
        <f>SUM(I45:I48)</f>
        <v>56373.42</v>
      </c>
      <c r="J44" s="36">
        <f t="shared" si="1"/>
        <v>-236.58000000000175</v>
      </c>
      <c r="K44" s="37">
        <f t="shared" si="0"/>
        <v>99.58208797032326</v>
      </c>
      <c r="L44" s="35">
        <v>0</v>
      </c>
      <c r="M44" s="35">
        <v>0</v>
      </c>
      <c r="N44" s="35">
        <v>0</v>
      </c>
      <c r="O44" s="38">
        <v>0</v>
      </c>
      <c r="P44" s="60"/>
      <c r="Q44" s="60"/>
    </row>
    <row r="45" spans="1:17" ht="186.75" customHeight="1">
      <c r="A45" s="131" t="s">
        <v>64</v>
      </c>
      <c r="B45" s="132"/>
      <c r="C45" s="132"/>
      <c r="D45" s="132"/>
      <c r="E45" s="132"/>
      <c r="F45" s="132"/>
      <c r="G45" s="150"/>
      <c r="H45" s="39">
        <v>50310</v>
      </c>
      <c r="I45" s="39">
        <v>47446.19</v>
      </c>
      <c r="J45" s="40">
        <f t="shared" si="1"/>
        <v>-2863.8099999999977</v>
      </c>
      <c r="K45" s="41">
        <f t="shared" si="0"/>
        <v>94.30767243092825</v>
      </c>
      <c r="L45" s="39">
        <v>0</v>
      </c>
      <c r="M45" s="39">
        <v>0</v>
      </c>
      <c r="N45" s="39">
        <v>0</v>
      </c>
      <c r="O45" s="42">
        <v>0</v>
      </c>
      <c r="P45" s="60"/>
      <c r="Q45" s="60"/>
    </row>
    <row r="46" spans="1:17" ht="153.75" customHeight="1">
      <c r="A46" s="131" t="s">
        <v>78</v>
      </c>
      <c r="B46" s="132"/>
      <c r="C46" s="132"/>
      <c r="D46" s="132"/>
      <c r="E46" s="132"/>
      <c r="F46" s="132"/>
      <c r="G46" s="150"/>
      <c r="H46" s="39">
        <v>900</v>
      </c>
      <c r="I46" s="39">
        <v>900</v>
      </c>
      <c r="J46" s="40">
        <f>I46-H46</f>
        <v>0</v>
      </c>
      <c r="K46" s="41">
        <f>I46*100/H46</f>
        <v>100</v>
      </c>
      <c r="L46" s="39">
        <v>0</v>
      </c>
      <c r="M46" s="39">
        <v>0</v>
      </c>
      <c r="N46" s="39">
        <v>0</v>
      </c>
      <c r="O46" s="42">
        <v>0</v>
      </c>
      <c r="P46" s="60"/>
      <c r="Q46" s="60"/>
    </row>
    <row r="47" spans="1:17" ht="240" customHeight="1">
      <c r="A47" s="131" t="s">
        <v>65</v>
      </c>
      <c r="B47" s="132"/>
      <c r="C47" s="132"/>
      <c r="D47" s="132"/>
      <c r="E47" s="132"/>
      <c r="F47" s="132"/>
      <c r="G47" s="150"/>
      <c r="H47" s="39">
        <v>5400</v>
      </c>
      <c r="I47" s="39">
        <v>8027.23</v>
      </c>
      <c r="J47" s="40">
        <f t="shared" si="1"/>
        <v>2627.2299999999996</v>
      </c>
      <c r="K47" s="41">
        <f t="shared" si="0"/>
        <v>148.6524074074074</v>
      </c>
      <c r="L47" s="39">
        <v>0</v>
      </c>
      <c r="M47" s="39">
        <v>0</v>
      </c>
      <c r="N47" s="39">
        <v>0</v>
      </c>
      <c r="O47" s="42">
        <v>0</v>
      </c>
      <c r="P47" s="60"/>
      <c r="Q47" s="60"/>
    </row>
    <row r="48" spans="1:17" ht="33.75" customHeight="1" hidden="1">
      <c r="A48" s="131" t="s">
        <v>34</v>
      </c>
      <c r="B48" s="132"/>
      <c r="C48" s="132"/>
      <c r="D48" s="132"/>
      <c r="E48" s="132"/>
      <c r="F48" s="139"/>
      <c r="G48" s="70"/>
      <c r="H48" s="39">
        <v>0</v>
      </c>
      <c r="I48" s="39">
        <v>0</v>
      </c>
      <c r="J48" s="36">
        <f t="shared" si="1"/>
        <v>0</v>
      </c>
      <c r="K48" s="37">
        <v>0</v>
      </c>
      <c r="L48" s="39">
        <v>0</v>
      </c>
      <c r="M48" s="39">
        <v>0</v>
      </c>
      <c r="N48" s="35">
        <v>0</v>
      </c>
      <c r="O48" s="38">
        <v>0</v>
      </c>
      <c r="P48" s="60"/>
      <c r="Q48" s="60"/>
    </row>
    <row r="49" spans="1:17" s="11" customFormat="1" ht="33.75" customHeight="1" hidden="1">
      <c r="A49" s="140" t="s">
        <v>35</v>
      </c>
      <c r="B49" s="141"/>
      <c r="C49" s="141"/>
      <c r="D49" s="141"/>
      <c r="E49" s="141"/>
      <c r="F49" s="142"/>
      <c r="G49" s="69"/>
      <c r="H49" s="35">
        <v>0</v>
      </c>
      <c r="I49" s="35">
        <v>0</v>
      </c>
      <c r="J49" s="36">
        <f t="shared" si="1"/>
        <v>0</v>
      </c>
      <c r="K49" s="37">
        <v>0</v>
      </c>
      <c r="L49" s="35">
        <v>0</v>
      </c>
      <c r="M49" s="35">
        <v>0</v>
      </c>
      <c r="N49" s="35">
        <v>0</v>
      </c>
      <c r="O49" s="38">
        <v>0</v>
      </c>
      <c r="P49" s="61"/>
      <c r="Q49" s="61"/>
    </row>
    <row r="50" spans="1:17" s="11" customFormat="1" ht="34.5" customHeight="1">
      <c r="A50" s="140" t="s">
        <v>20</v>
      </c>
      <c r="B50" s="141"/>
      <c r="C50" s="141"/>
      <c r="D50" s="141"/>
      <c r="E50" s="141"/>
      <c r="F50" s="141"/>
      <c r="G50" s="182"/>
      <c r="H50" s="43"/>
      <c r="I50" s="43"/>
      <c r="J50" s="36">
        <f t="shared" si="1"/>
        <v>0</v>
      </c>
      <c r="K50" s="44"/>
      <c r="L50" s="45"/>
      <c r="M50" s="43"/>
      <c r="N50" s="43"/>
      <c r="O50" s="46"/>
      <c r="P50" s="61"/>
      <c r="Q50" s="61"/>
    </row>
    <row r="51" spans="1:17" s="11" customFormat="1" ht="36" customHeight="1">
      <c r="A51" s="140" t="s">
        <v>49</v>
      </c>
      <c r="B51" s="141"/>
      <c r="C51" s="141"/>
      <c r="D51" s="141"/>
      <c r="E51" s="141"/>
      <c r="F51" s="141"/>
      <c r="G51" s="150"/>
      <c r="H51" s="35">
        <v>3730</v>
      </c>
      <c r="I51" s="35">
        <v>3118.93</v>
      </c>
      <c r="J51" s="35">
        <f>I51-H51</f>
        <v>-611.0700000000002</v>
      </c>
      <c r="K51" s="38">
        <f>I51*100/H51</f>
        <v>83.61742627345845</v>
      </c>
      <c r="L51" s="35">
        <v>0</v>
      </c>
      <c r="M51" s="35">
        <v>0</v>
      </c>
      <c r="N51" s="35">
        <v>0</v>
      </c>
      <c r="O51" s="38">
        <v>0</v>
      </c>
      <c r="P51" s="61"/>
      <c r="Q51" s="61"/>
    </row>
    <row r="52" spans="1:17" s="11" customFormat="1" ht="45">
      <c r="A52" s="140" t="s">
        <v>44</v>
      </c>
      <c r="B52" s="141"/>
      <c r="C52" s="141"/>
      <c r="D52" s="141"/>
      <c r="E52" s="141"/>
      <c r="F52" s="141"/>
      <c r="G52" s="150"/>
      <c r="H52" s="35">
        <v>0</v>
      </c>
      <c r="I52" s="35">
        <v>0</v>
      </c>
      <c r="J52" s="35">
        <f t="shared" si="1"/>
        <v>0</v>
      </c>
      <c r="K52" s="38" t="e">
        <f>I52*100/H52</f>
        <v>#DIV/0!</v>
      </c>
      <c r="L52" s="35">
        <v>0</v>
      </c>
      <c r="M52" s="35">
        <v>0</v>
      </c>
      <c r="N52" s="35">
        <v>0</v>
      </c>
      <c r="O52" s="38">
        <v>0</v>
      </c>
      <c r="P52" s="61"/>
      <c r="Q52" s="61"/>
    </row>
    <row r="53" spans="1:17" s="11" customFormat="1" ht="45" hidden="1">
      <c r="A53" s="140" t="s">
        <v>48</v>
      </c>
      <c r="B53" s="141"/>
      <c r="C53" s="141"/>
      <c r="D53" s="141"/>
      <c r="E53" s="141"/>
      <c r="F53" s="142"/>
      <c r="G53" s="72"/>
      <c r="H53" s="43">
        <v>0</v>
      </c>
      <c r="I53" s="43">
        <v>0</v>
      </c>
      <c r="J53" s="36">
        <v>0</v>
      </c>
      <c r="K53" s="44">
        <v>0</v>
      </c>
      <c r="L53" s="43">
        <v>0</v>
      </c>
      <c r="M53" s="43">
        <v>0</v>
      </c>
      <c r="N53" s="43">
        <v>0</v>
      </c>
      <c r="O53" s="46">
        <v>0</v>
      </c>
      <c r="P53" s="61"/>
      <c r="Q53" s="61"/>
    </row>
    <row r="54" spans="1:17" s="11" customFormat="1" ht="45.75" hidden="1">
      <c r="A54" s="178" t="s">
        <v>44</v>
      </c>
      <c r="B54" s="179"/>
      <c r="C54" s="179"/>
      <c r="D54" s="179"/>
      <c r="E54" s="179"/>
      <c r="F54" s="180"/>
      <c r="G54" s="70"/>
      <c r="H54" s="39">
        <f>H55</f>
        <v>0</v>
      </c>
      <c r="I54" s="39">
        <f>I55</f>
        <v>0</v>
      </c>
      <c r="J54" s="39">
        <f>J55</f>
        <v>0</v>
      </c>
      <c r="K54" s="42">
        <v>0</v>
      </c>
      <c r="L54" s="39">
        <f>L55</f>
        <v>0</v>
      </c>
      <c r="M54" s="39">
        <f>M55</f>
        <v>0</v>
      </c>
      <c r="N54" s="39">
        <f>N55</f>
        <v>0</v>
      </c>
      <c r="O54" s="42">
        <v>0</v>
      </c>
      <c r="P54" s="61"/>
      <c r="Q54" s="61"/>
    </row>
    <row r="55" spans="1:17" s="11" customFormat="1" ht="45.75" hidden="1">
      <c r="A55" s="131" t="s">
        <v>50</v>
      </c>
      <c r="B55" s="132"/>
      <c r="C55" s="132"/>
      <c r="D55" s="132"/>
      <c r="E55" s="132"/>
      <c r="F55" s="139"/>
      <c r="G55" s="69"/>
      <c r="H55" s="35">
        <v>0</v>
      </c>
      <c r="I55" s="35">
        <v>0</v>
      </c>
      <c r="J55" s="35">
        <v>0</v>
      </c>
      <c r="K55" s="38">
        <v>0</v>
      </c>
      <c r="L55" s="35">
        <v>0</v>
      </c>
      <c r="M55" s="35">
        <v>0</v>
      </c>
      <c r="N55" s="35">
        <f>M55-L55</f>
        <v>0</v>
      </c>
      <c r="O55" s="38">
        <v>0</v>
      </c>
      <c r="P55" s="61"/>
      <c r="Q55" s="61"/>
    </row>
    <row r="56" spans="1:17" ht="45.75">
      <c r="A56" s="73"/>
      <c r="B56" s="73"/>
      <c r="C56" s="73"/>
      <c r="D56" s="73"/>
      <c r="E56" s="73"/>
      <c r="F56" s="73"/>
      <c r="G56" s="74"/>
      <c r="H56" s="47"/>
      <c r="I56" s="47"/>
      <c r="J56" s="47"/>
      <c r="K56" s="50"/>
      <c r="L56" s="48"/>
      <c r="M56" s="48" t="s">
        <v>47</v>
      </c>
      <c r="N56" s="47"/>
      <c r="O56" s="50"/>
      <c r="P56" s="60"/>
      <c r="Q56" s="60"/>
    </row>
    <row r="57" spans="1:17" ht="42" customHeight="1">
      <c r="A57" s="129" t="s">
        <v>36</v>
      </c>
      <c r="B57" s="129"/>
      <c r="C57" s="129"/>
      <c r="D57" s="129"/>
      <c r="E57" s="129"/>
      <c r="F57" s="129"/>
      <c r="G57" s="129"/>
      <c r="H57" s="35">
        <f>H58</f>
        <v>676194</v>
      </c>
      <c r="I57" s="35">
        <f>SUM(I59,I67,I68,I70)</f>
        <v>604916.88</v>
      </c>
      <c r="J57" s="35">
        <f>I57-H57</f>
        <v>-71277.12</v>
      </c>
      <c r="K57" s="37">
        <f aca="true" t="shared" si="2" ref="K57:K67">I57*100/H57</f>
        <v>89.45907239638329</v>
      </c>
      <c r="L57" s="35">
        <f>L59+L67+L70</f>
        <v>0</v>
      </c>
      <c r="M57" s="35">
        <f>M59+M67+M70</f>
        <v>0</v>
      </c>
      <c r="N57" s="35">
        <f>M57-L57</f>
        <v>0</v>
      </c>
      <c r="O57" s="38">
        <v>0</v>
      </c>
      <c r="P57" s="60"/>
      <c r="Q57" s="60"/>
    </row>
    <row r="58" spans="1:17" ht="42" customHeight="1">
      <c r="A58" s="131" t="s">
        <v>45</v>
      </c>
      <c r="B58" s="132"/>
      <c r="C58" s="132"/>
      <c r="D58" s="132"/>
      <c r="E58" s="132"/>
      <c r="F58" s="132"/>
      <c r="G58" s="150"/>
      <c r="H58" s="39">
        <f>H59+H67+H70</f>
        <v>676194</v>
      </c>
      <c r="I58" s="39">
        <f>I59+I67+I70</f>
        <v>604916.88</v>
      </c>
      <c r="J58" s="39">
        <f>I58-H58</f>
        <v>-71277.12</v>
      </c>
      <c r="K58" s="41">
        <f>I58*100/H58</f>
        <v>89.45907239638329</v>
      </c>
      <c r="L58" s="39">
        <v>0</v>
      </c>
      <c r="M58" s="39">
        <v>0</v>
      </c>
      <c r="N58" s="35">
        <f aca="true" t="shared" si="3" ref="N58:N76">M58-L58</f>
        <v>0</v>
      </c>
      <c r="O58" s="42">
        <v>0</v>
      </c>
      <c r="P58" s="60"/>
      <c r="Q58" s="60"/>
    </row>
    <row r="59" spans="1:17" ht="39" customHeight="1">
      <c r="A59" s="129" t="s">
        <v>37</v>
      </c>
      <c r="B59" s="129"/>
      <c r="C59" s="129"/>
      <c r="D59" s="129"/>
      <c r="E59" s="129"/>
      <c r="F59" s="129"/>
      <c r="G59" s="129"/>
      <c r="H59" s="35">
        <v>289950</v>
      </c>
      <c r="I59" s="35">
        <v>286668.18</v>
      </c>
      <c r="J59" s="35">
        <f aca="true" t="shared" si="4" ref="J59:J75">I59-H59</f>
        <v>-3281.820000000007</v>
      </c>
      <c r="K59" s="37">
        <f t="shared" si="2"/>
        <v>98.86814278323848</v>
      </c>
      <c r="L59" s="35">
        <v>0</v>
      </c>
      <c r="M59" s="35">
        <v>0</v>
      </c>
      <c r="N59" s="35">
        <f t="shared" si="3"/>
        <v>0</v>
      </c>
      <c r="O59" s="38">
        <v>0</v>
      </c>
      <c r="P59" s="60"/>
      <c r="Q59" s="60"/>
    </row>
    <row r="60" spans="1:17" ht="18.75" customHeight="1" hidden="1">
      <c r="A60" s="140" t="s">
        <v>23</v>
      </c>
      <c r="B60" s="141"/>
      <c r="C60" s="141"/>
      <c r="D60" s="141"/>
      <c r="E60" s="141"/>
      <c r="F60" s="142"/>
      <c r="G60" s="69"/>
      <c r="H60" s="35"/>
      <c r="I60" s="35"/>
      <c r="J60" s="35">
        <f t="shared" si="4"/>
        <v>0</v>
      </c>
      <c r="K60" s="37" t="e">
        <f t="shared" si="2"/>
        <v>#DIV/0!</v>
      </c>
      <c r="L60" s="35"/>
      <c r="M60" s="35"/>
      <c r="N60" s="35">
        <f t="shared" si="3"/>
        <v>0</v>
      </c>
      <c r="O60" s="38"/>
      <c r="P60" s="60"/>
      <c r="Q60" s="60"/>
    </row>
    <row r="61" spans="1:17" ht="45.75" hidden="1">
      <c r="A61" s="140" t="s">
        <v>2</v>
      </c>
      <c r="B61" s="141"/>
      <c r="C61" s="141"/>
      <c r="D61" s="141"/>
      <c r="E61" s="141"/>
      <c r="F61" s="142"/>
      <c r="G61" s="70"/>
      <c r="H61" s="35">
        <f>SUM(H62:H64)</f>
        <v>0</v>
      </c>
      <c r="I61" s="35">
        <f>SUM(I62:I64)</f>
        <v>1</v>
      </c>
      <c r="J61" s="35">
        <f t="shared" si="4"/>
        <v>1</v>
      </c>
      <c r="K61" s="37" t="e">
        <f t="shared" si="2"/>
        <v>#DIV/0!</v>
      </c>
      <c r="L61" s="35"/>
      <c r="M61" s="35"/>
      <c r="N61" s="35">
        <f t="shared" si="3"/>
        <v>0</v>
      </c>
      <c r="O61" s="38"/>
      <c r="P61" s="60"/>
      <c r="Q61" s="60"/>
    </row>
    <row r="62" spans="1:17" ht="45.75" hidden="1">
      <c r="A62" s="131" t="s">
        <v>5</v>
      </c>
      <c r="B62" s="132"/>
      <c r="C62" s="132"/>
      <c r="D62" s="132"/>
      <c r="E62" s="132"/>
      <c r="F62" s="139"/>
      <c r="G62" s="70"/>
      <c r="H62" s="35"/>
      <c r="I62" s="35"/>
      <c r="J62" s="35">
        <f t="shared" si="4"/>
        <v>0</v>
      </c>
      <c r="K62" s="37" t="e">
        <f t="shared" si="2"/>
        <v>#DIV/0!</v>
      </c>
      <c r="L62" s="35"/>
      <c r="M62" s="35"/>
      <c r="N62" s="35">
        <f t="shared" si="3"/>
        <v>0</v>
      </c>
      <c r="O62" s="38"/>
      <c r="P62" s="60"/>
      <c r="Q62" s="60"/>
    </row>
    <row r="63" spans="1:17" ht="18" customHeight="1" hidden="1">
      <c r="A63" s="131" t="s">
        <v>15</v>
      </c>
      <c r="B63" s="132"/>
      <c r="C63" s="132"/>
      <c r="D63" s="132"/>
      <c r="E63" s="132"/>
      <c r="F63" s="139"/>
      <c r="G63" s="70"/>
      <c r="H63" s="35"/>
      <c r="I63" s="35"/>
      <c r="J63" s="35">
        <f t="shared" si="4"/>
        <v>0</v>
      </c>
      <c r="K63" s="37" t="e">
        <f t="shared" si="2"/>
        <v>#DIV/0!</v>
      </c>
      <c r="L63" s="35"/>
      <c r="M63" s="35"/>
      <c r="N63" s="35">
        <f t="shared" si="3"/>
        <v>0</v>
      </c>
      <c r="O63" s="38"/>
      <c r="P63" s="60"/>
      <c r="Q63" s="60"/>
    </row>
    <row r="64" spans="1:17" ht="45.75" hidden="1">
      <c r="A64" s="131" t="s">
        <v>16</v>
      </c>
      <c r="B64" s="132"/>
      <c r="C64" s="132"/>
      <c r="D64" s="132"/>
      <c r="E64" s="132"/>
      <c r="F64" s="139"/>
      <c r="G64" s="70"/>
      <c r="H64" s="35">
        <v>0</v>
      </c>
      <c r="I64" s="35">
        <v>1</v>
      </c>
      <c r="J64" s="35">
        <f t="shared" si="4"/>
        <v>1</v>
      </c>
      <c r="K64" s="37" t="e">
        <f t="shared" si="2"/>
        <v>#DIV/0!</v>
      </c>
      <c r="L64" s="35"/>
      <c r="M64" s="35"/>
      <c r="N64" s="35">
        <f t="shared" si="3"/>
        <v>0</v>
      </c>
      <c r="O64" s="38"/>
      <c r="P64" s="60"/>
      <c r="Q64" s="60"/>
    </row>
    <row r="65" spans="1:17" ht="45.75" hidden="1">
      <c r="A65" s="140" t="s">
        <v>2</v>
      </c>
      <c r="B65" s="141"/>
      <c r="C65" s="141"/>
      <c r="D65" s="141"/>
      <c r="E65" s="141"/>
      <c r="F65" s="142"/>
      <c r="G65" s="70"/>
      <c r="H65" s="35">
        <f>SUM(H66)</f>
        <v>0</v>
      </c>
      <c r="I65" s="35">
        <f>SUM(I66)</f>
        <v>0</v>
      </c>
      <c r="J65" s="35">
        <f t="shared" si="4"/>
        <v>0</v>
      </c>
      <c r="K65" s="37" t="e">
        <f t="shared" si="2"/>
        <v>#DIV/0!</v>
      </c>
      <c r="L65" s="35"/>
      <c r="M65" s="35"/>
      <c r="N65" s="35">
        <f t="shared" si="3"/>
        <v>0</v>
      </c>
      <c r="O65" s="38"/>
      <c r="P65" s="60"/>
      <c r="Q65" s="60"/>
    </row>
    <row r="66" spans="1:17" ht="36.75" customHeight="1" hidden="1">
      <c r="A66" s="131" t="s">
        <v>14</v>
      </c>
      <c r="B66" s="132"/>
      <c r="C66" s="132"/>
      <c r="D66" s="132"/>
      <c r="E66" s="132"/>
      <c r="F66" s="139"/>
      <c r="G66" s="70"/>
      <c r="H66" s="35"/>
      <c r="I66" s="35"/>
      <c r="J66" s="35">
        <f t="shared" si="4"/>
        <v>0</v>
      </c>
      <c r="K66" s="37" t="e">
        <f t="shared" si="2"/>
        <v>#DIV/0!</v>
      </c>
      <c r="L66" s="35"/>
      <c r="M66" s="35"/>
      <c r="N66" s="35">
        <f t="shared" si="3"/>
        <v>0</v>
      </c>
      <c r="O66" s="38"/>
      <c r="P66" s="60"/>
      <c r="Q66" s="60"/>
    </row>
    <row r="67" spans="1:17" ht="81" customHeight="1">
      <c r="A67" s="140" t="s">
        <v>55</v>
      </c>
      <c r="B67" s="141"/>
      <c r="C67" s="141"/>
      <c r="D67" s="141"/>
      <c r="E67" s="141"/>
      <c r="F67" s="141"/>
      <c r="G67" s="150"/>
      <c r="H67" s="35">
        <v>63794</v>
      </c>
      <c r="I67" s="35">
        <v>63067</v>
      </c>
      <c r="J67" s="35">
        <f t="shared" si="4"/>
        <v>-727</v>
      </c>
      <c r="K67" s="37">
        <f t="shared" si="2"/>
        <v>98.86039439445716</v>
      </c>
      <c r="L67" s="35">
        <v>0</v>
      </c>
      <c r="M67" s="35">
        <v>0</v>
      </c>
      <c r="N67" s="35">
        <f t="shared" si="3"/>
        <v>0</v>
      </c>
      <c r="O67" s="38">
        <v>0</v>
      </c>
      <c r="P67" s="60"/>
      <c r="Q67" s="60"/>
    </row>
    <row r="68" spans="1:17" ht="60.75" customHeight="1" hidden="1">
      <c r="A68" s="140" t="s">
        <v>31</v>
      </c>
      <c r="B68" s="141"/>
      <c r="C68" s="141"/>
      <c r="D68" s="141"/>
      <c r="E68" s="141"/>
      <c r="F68" s="142"/>
      <c r="G68" s="70"/>
      <c r="H68" s="35">
        <f>SUM(H69:H69)</f>
        <v>0</v>
      </c>
      <c r="I68" s="35">
        <f>SUM(I69:I69)</f>
        <v>0</v>
      </c>
      <c r="J68" s="35">
        <f t="shared" si="4"/>
        <v>0</v>
      </c>
      <c r="K68" s="37">
        <v>0</v>
      </c>
      <c r="L68" s="35">
        <v>0</v>
      </c>
      <c r="M68" s="35">
        <v>0</v>
      </c>
      <c r="N68" s="35">
        <f t="shared" si="3"/>
        <v>0</v>
      </c>
      <c r="O68" s="38">
        <v>0</v>
      </c>
      <c r="P68" s="60"/>
      <c r="Q68" s="60"/>
    </row>
    <row r="69" spans="1:17" ht="27" customHeight="1" hidden="1">
      <c r="A69" s="131" t="s">
        <v>33</v>
      </c>
      <c r="B69" s="132"/>
      <c r="C69" s="132"/>
      <c r="D69" s="132"/>
      <c r="E69" s="132"/>
      <c r="F69" s="139"/>
      <c r="G69" s="70"/>
      <c r="H69" s="39">
        <v>0</v>
      </c>
      <c r="I69" s="39">
        <v>0</v>
      </c>
      <c r="J69" s="39">
        <f t="shared" si="4"/>
        <v>0</v>
      </c>
      <c r="K69" s="41">
        <v>0</v>
      </c>
      <c r="L69" s="39">
        <v>0</v>
      </c>
      <c r="M69" s="39">
        <v>0</v>
      </c>
      <c r="N69" s="35">
        <f t="shared" si="3"/>
        <v>0</v>
      </c>
      <c r="O69" s="38">
        <v>0</v>
      </c>
      <c r="P69" s="60"/>
      <c r="Q69" s="60"/>
    </row>
    <row r="70" spans="1:17" ht="33" customHeight="1">
      <c r="A70" s="140" t="s">
        <v>38</v>
      </c>
      <c r="B70" s="141"/>
      <c r="C70" s="141"/>
      <c r="D70" s="141"/>
      <c r="E70" s="141"/>
      <c r="F70" s="141"/>
      <c r="G70" s="150"/>
      <c r="H70" s="35">
        <f>H74+H72+H76+H75</f>
        <v>322450</v>
      </c>
      <c r="I70" s="35">
        <f>I72+I74+I76+I75</f>
        <v>255181.7</v>
      </c>
      <c r="J70" s="35">
        <f t="shared" si="4"/>
        <v>-67268.29999999999</v>
      </c>
      <c r="K70" s="37">
        <f>I70*100/H70</f>
        <v>79.13837804310747</v>
      </c>
      <c r="L70" s="35">
        <f>L76+L75+L74</f>
        <v>0</v>
      </c>
      <c r="M70" s="35">
        <f>M76+M75+M74</f>
        <v>0</v>
      </c>
      <c r="N70" s="35">
        <f t="shared" si="3"/>
        <v>0</v>
      </c>
      <c r="O70" s="38">
        <v>0</v>
      </c>
      <c r="P70" s="60"/>
      <c r="Q70" s="60"/>
    </row>
    <row r="71" spans="1:17" ht="83.25" customHeight="1" hidden="1">
      <c r="A71" s="131" t="s">
        <v>41</v>
      </c>
      <c r="B71" s="132"/>
      <c r="C71" s="132"/>
      <c r="D71" s="132"/>
      <c r="E71" s="132"/>
      <c r="F71" s="139"/>
      <c r="G71" s="70"/>
      <c r="H71" s="39">
        <v>0</v>
      </c>
      <c r="I71" s="39">
        <v>0</v>
      </c>
      <c r="J71" s="39">
        <f t="shared" si="4"/>
        <v>0</v>
      </c>
      <c r="K71" s="41">
        <v>0</v>
      </c>
      <c r="L71" s="39">
        <v>0</v>
      </c>
      <c r="M71" s="39">
        <v>0</v>
      </c>
      <c r="N71" s="35">
        <f t="shared" si="3"/>
        <v>0</v>
      </c>
      <c r="O71" s="42">
        <v>0</v>
      </c>
      <c r="P71" s="60"/>
      <c r="Q71" s="60"/>
    </row>
    <row r="72" spans="1:17" ht="141.75" customHeight="1">
      <c r="A72" s="131" t="s">
        <v>66</v>
      </c>
      <c r="B72" s="132"/>
      <c r="C72" s="132"/>
      <c r="D72" s="132"/>
      <c r="E72" s="132"/>
      <c r="F72" s="132"/>
      <c r="G72" s="150"/>
      <c r="H72" s="39">
        <v>37880</v>
      </c>
      <c r="I72" s="39">
        <v>19793.82</v>
      </c>
      <c r="J72" s="39">
        <f t="shared" si="4"/>
        <v>-18086.18</v>
      </c>
      <c r="K72" s="41">
        <v>0</v>
      </c>
      <c r="L72" s="39">
        <v>0</v>
      </c>
      <c r="M72" s="39">
        <v>0</v>
      </c>
      <c r="N72" s="35">
        <f t="shared" si="3"/>
        <v>0</v>
      </c>
      <c r="O72" s="42">
        <v>0</v>
      </c>
      <c r="P72" s="60"/>
      <c r="Q72" s="60"/>
    </row>
    <row r="73" spans="1:17" ht="0.75" customHeight="1">
      <c r="A73" s="131" t="s">
        <v>44</v>
      </c>
      <c r="B73" s="132"/>
      <c r="C73" s="132"/>
      <c r="D73" s="132"/>
      <c r="E73" s="132"/>
      <c r="F73" s="139"/>
      <c r="G73" s="70"/>
      <c r="H73" s="39">
        <v>0</v>
      </c>
      <c r="I73" s="39">
        <v>59192.3</v>
      </c>
      <c r="J73" s="39">
        <f t="shared" si="4"/>
        <v>59192.3</v>
      </c>
      <c r="K73" s="42">
        <v>0</v>
      </c>
      <c r="L73" s="39">
        <f>L76+L74</f>
        <v>0</v>
      </c>
      <c r="M73" s="39">
        <f>M76+M74</f>
        <v>0</v>
      </c>
      <c r="N73" s="35">
        <f t="shared" si="3"/>
        <v>0</v>
      </c>
      <c r="O73" s="38" t="e">
        <f>M73*100/L73</f>
        <v>#DIV/0!</v>
      </c>
      <c r="P73" s="60"/>
      <c r="Q73" s="60"/>
    </row>
    <row r="74" spans="1:17" ht="181.5" customHeight="1">
      <c r="A74" s="131" t="s">
        <v>64</v>
      </c>
      <c r="B74" s="132"/>
      <c r="C74" s="132"/>
      <c r="D74" s="132"/>
      <c r="E74" s="132"/>
      <c r="F74" s="132"/>
      <c r="G74" s="150"/>
      <c r="H74" s="39">
        <v>145160</v>
      </c>
      <c r="I74" s="39">
        <v>113871.24</v>
      </c>
      <c r="J74" s="39">
        <f t="shared" si="4"/>
        <v>-31288.759999999995</v>
      </c>
      <c r="K74" s="42">
        <v>0</v>
      </c>
      <c r="L74" s="39">
        <v>0</v>
      </c>
      <c r="M74" s="39">
        <v>0</v>
      </c>
      <c r="N74" s="35">
        <f t="shared" si="3"/>
        <v>0</v>
      </c>
      <c r="O74" s="42">
        <v>0</v>
      </c>
      <c r="P74" s="60"/>
      <c r="Q74" s="60"/>
    </row>
    <row r="75" spans="1:17" ht="72" customHeight="1">
      <c r="A75" s="131" t="s">
        <v>67</v>
      </c>
      <c r="B75" s="132"/>
      <c r="C75" s="132"/>
      <c r="D75" s="132"/>
      <c r="E75" s="132"/>
      <c r="F75" s="132"/>
      <c r="G75" s="150"/>
      <c r="H75" s="39">
        <v>139410</v>
      </c>
      <c r="I75" s="39">
        <v>121516.64</v>
      </c>
      <c r="J75" s="39">
        <f t="shared" si="4"/>
        <v>-17893.36</v>
      </c>
      <c r="K75" s="42">
        <v>0</v>
      </c>
      <c r="L75" s="39">
        <v>0</v>
      </c>
      <c r="M75" s="39">
        <v>0</v>
      </c>
      <c r="N75" s="35">
        <f t="shared" si="3"/>
        <v>0</v>
      </c>
      <c r="O75" s="42">
        <v>0</v>
      </c>
      <c r="P75" s="60"/>
      <c r="Q75" s="60"/>
    </row>
    <row r="76" spans="1:17" ht="70.5" customHeight="1">
      <c r="A76" s="131" t="s">
        <v>44</v>
      </c>
      <c r="B76" s="132"/>
      <c r="C76" s="132"/>
      <c r="D76" s="132"/>
      <c r="E76" s="132"/>
      <c r="F76" s="132"/>
      <c r="G76" s="150"/>
      <c r="H76" s="39">
        <v>0</v>
      </c>
      <c r="I76" s="39">
        <v>0</v>
      </c>
      <c r="J76" s="39">
        <v>0</v>
      </c>
      <c r="K76" s="42">
        <v>0</v>
      </c>
      <c r="L76" s="39">
        <v>0</v>
      </c>
      <c r="M76" s="39">
        <v>0</v>
      </c>
      <c r="N76" s="35">
        <f t="shared" si="3"/>
        <v>0</v>
      </c>
      <c r="O76" s="42">
        <v>0</v>
      </c>
      <c r="P76" s="60"/>
      <c r="Q76" s="60"/>
    </row>
    <row r="77" spans="1:17" ht="37.5" customHeight="1" hidden="1">
      <c r="A77" s="74"/>
      <c r="B77" s="74"/>
      <c r="C77" s="74"/>
      <c r="D77" s="74"/>
      <c r="E77" s="74"/>
      <c r="F77" s="74"/>
      <c r="G77" s="74"/>
      <c r="H77" s="48"/>
      <c r="I77" s="48"/>
      <c r="J77" s="48"/>
      <c r="K77" s="49"/>
      <c r="L77" s="48"/>
      <c r="M77" s="48"/>
      <c r="N77" s="48"/>
      <c r="O77" s="49"/>
      <c r="P77" s="60"/>
      <c r="Q77" s="60"/>
    </row>
    <row r="78" spans="1:17" ht="46.5" customHeight="1" hidden="1">
      <c r="A78" s="129" t="s">
        <v>51</v>
      </c>
      <c r="B78" s="129"/>
      <c r="C78" s="129"/>
      <c r="D78" s="129"/>
      <c r="E78" s="129"/>
      <c r="F78" s="129"/>
      <c r="G78" s="69"/>
      <c r="H78" s="35">
        <v>0</v>
      </c>
      <c r="I78" s="35">
        <f>I79</f>
        <v>0</v>
      </c>
      <c r="J78" s="35">
        <f>I78-H78</f>
        <v>0</v>
      </c>
      <c r="K78" s="38">
        <v>0</v>
      </c>
      <c r="L78" s="35">
        <v>0</v>
      </c>
      <c r="M78" s="35">
        <v>0</v>
      </c>
      <c r="N78" s="35">
        <v>0</v>
      </c>
      <c r="O78" s="38">
        <v>0</v>
      </c>
      <c r="P78" s="60"/>
      <c r="Q78" s="60"/>
    </row>
    <row r="79" spans="1:17" ht="47.25" customHeight="1" hidden="1">
      <c r="A79" s="130" t="s">
        <v>45</v>
      </c>
      <c r="B79" s="130"/>
      <c r="C79" s="130"/>
      <c r="D79" s="130"/>
      <c r="E79" s="130"/>
      <c r="F79" s="130"/>
      <c r="G79" s="70"/>
      <c r="H79" s="39">
        <v>0</v>
      </c>
      <c r="I79" s="39">
        <f>I80</f>
        <v>0</v>
      </c>
      <c r="J79" s="39">
        <f>I79-H79</f>
        <v>0</v>
      </c>
      <c r="K79" s="42">
        <v>0</v>
      </c>
      <c r="L79" s="39">
        <v>0</v>
      </c>
      <c r="M79" s="39">
        <v>0</v>
      </c>
      <c r="N79" s="39">
        <v>0</v>
      </c>
      <c r="O79" s="42">
        <v>0</v>
      </c>
      <c r="P79" s="60"/>
      <c r="Q79" s="60"/>
    </row>
    <row r="80" spans="1:17" ht="44.25" customHeight="1" hidden="1">
      <c r="A80" s="129" t="s">
        <v>38</v>
      </c>
      <c r="B80" s="129"/>
      <c r="C80" s="129"/>
      <c r="D80" s="129"/>
      <c r="E80" s="129"/>
      <c r="F80" s="129"/>
      <c r="G80" s="69"/>
      <c r="H80" s="35">
        <v>0</v>
      </c>
      <c r="I80" s="35">
        <f>I81</f>
        <v>0</v>
      </c>
      <c r="J80" s="35">
        <f>I80-H80</f>
        <v>0</v>
      </c>
      <c r="K80" s="38">
        <v>0</v>
      </c>
      <c r="L80" s="35">
        <v>0</v>
      </c>
      <c r="M80" s="35">
        <v>0</v>
      </c>
      <c r="N80" s="35">
        <v>0</v>
      </c>
      <c r="O80" s="38">
        <v>0</v>
      </c>
      <c r="P80" s="60"/>
      <c r="Q80" s="60"/>
    </row>
    <row r="81" spans="1:17" ht="177" customHeight="1" hidden="1">
      <c r="A81" s="130" t="s">
        <v>53</v>
      </c>
      <c r="B81" s="130"/>
      <c r="C81" s="130"/>
      <c r="D81" s="130"/>
      <c r="E81" s="130"/>
      <c r="F81" s="130"/>
      <c r="G81" s="70"/>
      <c r="H81" s="39">
        <v>0</v>
      </c>
      <c r="I81" s="39">
        <v>0</v>
      </c>
      <c r="J81" s="39">
        <f>I81-H81</f>
        <v>0</v>
      </c>
      <c r="K81" s="42">
        <v>0</v>
      </c>
      <c r="L81" s="39">
        <v>0</v>
      </c>
      <c r="M81" s="39">
        <v>0</v>
      </c>
      <c r="N81" s="39">
        <v>0</v>
      </c>
      <c r="O81" s="42">
        <v>0</v>
      </c>
      <c r="P81" s="60"/>
      <c r="Q81" s="60"/>
    </row>
    <row r="82" spans="1:17" ht="37.5" customHeight="1">
      <c r="A82" s="174"/>
      <c r="B82" s="174"/>
      <c r="C82" s="174"/>
      <c r="D82" s="174"/>
      <c r="E82" s="174"/>
      <c r="F82" s="174"/>
      <c r="G82" s="75"/>
      <c r="H82" s="48">
        <v>0</v>
      </c>
      <c r="I82" s="48"/>
      <c r="J82" s="47"/>
      <c r="K82" s="50"/>
      <c r="L82" s="48"/>
      <c r="M82" s="48"/>
      <c r="N82" s="47"/>
      <c r="O82" s="50"/>
      <c r="P82" s="60"/>
      <c r="Q82" s="60"/>
    </row>
    <row r="83" spans="1:17" ht="33" customHeight="1">
      <c r="A83" s="140" t="s">
        <v>39</v>
      </c>
      <c r="B83" s="141"/>
      <c r="C83" s="141"/>
      <c r="D83" s="141"/>
      <c r="E83" s="141"/>
      <c r="F83" s="141"/>
      <c r="G83" s="142"/>
      <c r="H83" s="35">
        <f>H84</f>
        <v>23000</v>
      </c>
      <c r="I83" s="35">
        <f>I84</f>
        <v>18265</v>
      </c>
      <c r="J83" s="35">
        <f>J86</f>
        <v>265</v>
      </c>
      <c r="K83" s="37">
        <v>0</v>
      </c>
      <c r="L83" s="35">
        <f>L84</f>
        <v>0</v>
      </c>
      <c r="M83" s="35">
        <f>M84</f>
        <v>0</v>
      </c>
      <c r="N83" s="35">
        <f>N86</f>
        <v>0</v>
      </c>
      <c r="O83" s="38" t="e">
        <f>M83*100/L83</f>
        <v>#DIV/0!</v>
      </c>
      <c r="P83" s="60"/>
      <c r="Q83" s="60"/>
    </row>
    <row r="84" spans="1:17" ht="33" customHeight="1">
      <c r="A84" s="131" t="s">
        <v>45</v>
      </c>
      <c r="B84" s="132"/>
      <c r="C84" s="132"/>
      <c r="D84" s="132"/>
      <c r="E84" s="132"/>
      <c r="F84" s="132"/>
      <c r="G84" s="71"/>
      <c r="H84" s="39">
        <f>H85+H86</f>
        <v>23000</v>
      </c>
      <c r="I84" s="39">
        <f>I85+I86</f>
        <v>18265</v>
      </c>
      <c r="J84" s="39">
        <v>0</v>
      </c>
      <c r="K84" s="41">
        <v>0</v>
      </c>
      <c r="L84" s="39">
        <f>L86+L85</f>
        <v>0</v>
      </c>
      <c r="M84" s="39">
        <f>M86+M85</f>
        <v>0</v>
      </c>
      <c r="N84" s="39">
        <f>N86</f>
        <v>0</v>
      </c>
      <c r="O84" s="42" t="e">
        <f>O86</f>
        <v>#DIV/0!</v>
      </c>
      <c r="P84" s="60"/>
      <c r="Q84" s="60"/>
    </row>
    <row r="85" spans="1:17" ht="33" customHeight="1">
      <c r="A85" s="131" t="s">
        <v>68</v>
      </c>
      <c r="B85" s="157"/>
      <c r="C85" s="157"/>
      <c r="D85" s="157"/>
      <c r="E85" s="157"/>
      <c r="F85" s="157"/>
      <c r="G85" s="71"/>
      <c r="H85" s="39">
        <v>10000</v>
      </c>
      <c r="I85" s="39">
        <v>5000</v>
      </c>
      <c r="J85" s="39">
        <f>I85-H85</f>
        <v>-5000</v>
      </c>
      <c r="K85" s="42">
        <v>0</v>
      </c>
      <c r="L85" s="39">
        <v>0</v>
      </c>
      <c r="M85" s="39">
        <v>0</v>
      </c>
      <c r="N85" s="39"/>
      <c r="O85" s="42"/>
      <c r="P85" s="60"/>
      <c r="Q85" s="60"/>
    </row>
    <row r="86" spans="1:17" ht="37.5" customHeight="1">
      <c r="A86" s="131" t="s">
        <v>69</v>
      </c>
      <c r="B86" s="132"/>
      <c r="C86" s="132"/>
      <c r="D86" s="132"/>
      <c r="E86" s="132"/>
      <c r="F86" s="132"/>
      <c r="G86" s="139"/>
      <c r="H86" s="39">
        <v>13000</v>
      </c>
      <c r="I86" s="39">
        <v>13265</v>
      </c>
      <c r="J86" s="39">
        <f>I86-H86</f>
        <v>265</v>
      </c>
      <c r="K86" s="42">
        <v>0</v>
      </c>
      <c r="L86" s="39">
        <v>0</v>
      </c>
      <c r="M86" s="39">
        <v>0</v>
      </c>
      <c r="N86" s="39">
        <f>M86-L86</f>
        <v>0</v>
      </c>
      <c r="O86" s="38" t="e">
        <f>M86*100/L86</f>
        <v>#DIV/0!</v>
      </c>
      <c r="P86" s="60"/>
      <c r="Q86" s="60"/>
    </row>
    <row r="87" spans="1:17" ht="31.5" customHeight="1">
      <c r="A87" s="1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</row>
    <row r="88" spans="1:17" ht="50.25" customHeight="1" hidden="1">
      <c r="A88" s="136" t="s">
        <v>57</v>
      </c>
      <c r="B88" s="137"/>
      <c r="C88" s="137"/>
      <c r="D88" s="137"/>
      <c r="E88" s="137"/>
      <c r="F88" s="138"/>
      <c r="G88" s="17"/>
      <c r="H88" s="35">
        <f aca="true" t="shared" si="5" ref="H88:O88">H90</f>
        <v>0</v>
      </c>
      <c r="I88" s="35">
        <f t="shared" si="5"/>
        <v>0</v>
      </c>
      <c r="J88" s="35">
        <f t="shared" si="5"/>
        <v>0</v>
      </c>
      <c r="K88" s="35">
        <f t="shared" si="5"/>
        <v>0</v>
      </c>
      <c r="L88" s="39">
        <v>0</v>
      </c>
      <c r="M88" s="39">
        <v>0</v>
      </c>
      <c r="N88" s="39">
        <v>0</v>
      </c>
      <c r="O88" s="35">
        <f t="shared" si="5"/>
        <v>0</v>
      </c>
      <c r="P88" s="60"/>
      <c r="Q88" s="60"/>
    </row>
    <row r="89" spans="1:17" ht="50.25" customHeight="1" hidden="1">
      <c r="A89" s="133" t="s">
        <v>56</v>
      </c>
      <c r="B89" s="134"/>
      <c r="C89" s="134"/>
      <c r="D89" s="134"/>
      <c r="E89" s="134"/>
      <c r="F89" s="135"/>
      <c r="G89" s="17"/>
      <c r="H89" s="39">
        <f>H90</f>
        <v>0</v>
      </c>
      <c r="I89" s="39">
        <f aca="true" t="shared" si="6" ref="I89:O89">I90</f>
        <v>0</v>
      </c>
      <c r="J89" s="39">
        <f t="shared" si="6"/>
        <v>0</v>
      </c>
      <c r="K89" s="39">
        <f t="shared" si="6"/>
        <v>0</v>
      </c>
      <c r="L89" s="39">
        <v>0</v>
      </c>
      <c r="M89" s="39">
        <v>0</v>
      </c>
      <c r="N89" s="39">
        <v>0</v>
      </c>
      <c r="O89" s="39">
        <f t="shared" si="6"/>
        <v>0</v>
      </c>
      <c r="P89" s="60"/>
      <c r="Q89" s="60"/>
    </row>
    <row r="90" spans="1:17" ht="50.25" customHeight="1" hidden="1">
      <c r="A90" s="159" t="s">
        <v>58</v>
      </c>
      <c r="B90" s="160"/>
      <c r="C90" s="160"/>
      <c r="D90" s="160"/>
      <c r="E90" s="160"/>
      <c r="F90" s="161"/>
      <c r="G90" s="17"/>
      <c r="H90" s="39">
        <v>0</v>
      </c>
      <c r="I90" s="39">
        <v>0</v>
      </c>
      <c r="J90" s="40">
        <v>0</v>
      </c>
      <c r="K90" s="41">
        <v>0</v>
      </c>
      <c r="L90" s="23">
        <v>0</v>
      </c>
      <c r="M90" s="23">
        <v>0</v>
      </c>
      <c r="N90" s="39">
        <v>0</v>
      </c>
      <c r="O90" s="42">
        <v>0</v>
      </c>
      <c r="P90" s="60"/>
      <c r="Q90" s="60"/>
    </row>
    <row r="91" spans="1:17" ht="50.25" customHeight="1" hidden="1">
      <c r="A91" s="133" t="s">
        <v>56</v>
      </c>
      <c r="B91" s="134"/>
      <c r="C91" s="134"/>
      <c r="D91" s="134"/>
      <c r="E91" s="134"/>
      <c r="F91" s="135"/>
      <c r="G91" s="17"/>
      <c r="H91" s="20">
        <v>0</v>
      </c>
      <c r="I91" s="20">
        <v>0</v>
      </c>
      <c r="J91" s="21">
        <v>0</v>
      </c>
      <c r="K91" s="51">
        <v>0</v>
      </c>
      <c r="L91" s="23">
        <v>0</v>
      </c>
      <c r="M91" s="23">
        <v>0</v>
      </c>
      <c r="N91" s="20">
        <v>0</v>
      </c>
      <c r="O91" s="22">
        <v>0</v>
      </c>
      <c r="P91" s="60"/>
      <c r="Q91" s="60"/>
    </row>
    <row r="92" spans="1:17" ht="50.25" customHeight="1" hidden="1">
      <c r="A92" s="175" t="s">
        <v>51</v>
      </c>
      <c r="B92" s="176"/>
      <c r="C92" s="176"/>
      <c r="D92" s="176"/>
      <c r="E92" s="176"/>
      <c r="F92" s="177"/>
      <c r="G92" s="18"/>
      <c r="H92" s="20">
        <v>0</v>
      </c>
      <c r="I92" s="20">
        <v>0</v>
      </c>
      <c r="J92" s="21">
        <v>0</v>
      </c>
      <c r="K92" s="51">
        <v>0</v>
      </c>
      <c r="L92" s="20">
        <f>L93</f>
        <v>0</v>
      </c>
      <c r="M92" s="20">
        <f>M93</f>
        <v>0</v>
      </c>
      <c r="N92" s="20">
        <f>N93</f>
        <v>0</v>
      </c>
      <c r="O92" s="20">
        <f>O93</f>
        <v>0</v>
      </c>
      <c r="P92" s="60"/>
      <c r="Q92" s="60"/>
    </row>
    <row r="93" spans="1:17" ht="50.25" customHeight="1" hidden="1">
      <c r="A93" s="162" t="s">
        <v>52</v>
      </c>
      <c r="B93" s="163"/>
      <c r="C93" s="163"/>
      <c r="D93" s="163"/>
      <c r="E93" s="163"/>
      <c r="F93" s="164"/>
      <c r="G93" s="17"/>
      <c r="H93" s="23">
        <v>0</v>
      </c>
      <c r="I93" s="23">
        <v>0</v>
      </c>
      <c r="J93" s="24">
        <v>0</v>
      </c>
      <c r="K93" s="25">
        <v>0</v>
      </c>
      <c r="L93" s="23">
        <v>0</v>
      </c>
      <c r="M93" s="23">
        <v>0</v>
      </c>
      <c r="N93" s="20">
        <f>M93-L93</f>
        <v>0</v>
      </c>
      <c r="O93" s="22">
        <v>0</v>
      </c>
      <c r="P93" s="60"/>
      <c r="Q93" s="60"/>
    </row>
    <row r="94" spans="1:17" ht="50.25" customHeight="1" hidden="1">
      <c r="A94" s="123" t="s">
        <v>13</v>
      </c>
      <c r="B94" s="124"/>
      <c r="C94" s="124"/>
      <c r="D94" s="124"/>
      <c r="E94" s="124"/>
      <c r="F94" s="125"/>
      <c r="G94" s="17"/>
      <c r="H94" s="23"/>
      <c r="I94" s="23"/>
      <c r="J94" s="24"/>
      <c r="K94" s="51"/>
      <c r="L94" s="23"/>
      <c r="M94" s="23"/>
      <c r="N94" s="20"/>
      <c r="O94" s="22"/>
      <c r="P94" s="60"/>
      <c r="Q94" s="60"/>
    </row>
    <row r="95" spans="1:17" ht="50.25" customHeight="1" hidden="1">
      <c r="A95" s="123" t="s">
        <v>15</v>
      </c>
      <c r="B95" s="124"/>
      <c r="C95" s="124"/>
      <c r="D95" s="124"/>
      <c r="E95" s="124"/>
      <c r="F95" s="125"/>
      <c r="G95" s="17"/>
      <c r="H95" s="23"/>
      <c r="I95" s="23"/>
      <c r="J95" s="24"/>
      <c r="K95" s="51"/>
      <c r="L95" s="23"/>
      <c r="M95" s="23"/>
      <c r="N95" s="20"/>
      <c r="O95" s="22"/>
      <c r="P95" s="60"/>
      <c r="Q95" s="60"/>
    </row>
    <row r="96" spans="1:17" ht="50.25" customHeight="1" hidden="1">
      <c r="A96" s="123" t="s">
        <v>16</v>
      </c>
      <c r="B96" s="124"/>
      <c r="C96" s="124"/>
      <c r="D96" s="124"/>
      <c r="E96" s="124"/>
      <c r="F96" s="125"/>
      <c r="G96" s="17"/>
      <c r="H96" s="23"/>
      <c r="I96" s="23"/>
      <c r="J96" s="24"/>
      <c r="K96" s="51"/>
      <c r="L96" s="23"/>
      <c r="M96" s="23"/>
      <c r="N96" s="20"/>
      <c r="O96" s="22"/>
      <c r="P96" s="60"/>
      <c r="Q96" s="60"/>
    </row>
    <row r="97" spans="1:17" ht="50.25" customHeight="1" hidden="1">
      <c r="A97" s="126" t="s">
        <v>6</v>
      </c>
      <c r="B97" s="127"/>
      <c r="C97" s="127"/>
      <c r="D97" s="127"/>
      <c r="E97" s="127"/>
      <c r="F97" s="128"/>
      <c r="G97" s="17"/>
      <c r="H97" s="20"/>
      <c r="I97" s="20"/>
      <c r="J97" s="21"/>
      <c r="K97" s="51"/>
      <c r="L97" s="23"/>
      <c r="M97" s="23"/>
      <c r="N97" s="20"/>
      <c r="O97" s="22"/>
      <c r="P97" s="60"/>
      <c r="Q97" s="60"/>
    </row>
    <row r="98" spans="1:17" ht="50.25" customHeight="1" hidden="1">
      <c r="A98" s="123" t="s">
        <v>7</v>
      </c>
      <c r="B98" s="124"/>
      <c r="C98" s="124"/>
      <c r="D98" s="124"/>
      <c r="E98" s="124"/>
      <c r="F98" s="125"/>
      <c r="G98" s="17"/>
      <c r="H98" s="23"/>
      <c r="I98" s="23"/>
      <c r="J98" s="24"/>
      <c r="K98" s="51"/>
      <c r="L98" s="23"/>
      <c r="M98" s="23"/>
      <c r="N98" s="20"/>
      <c r="O98" s="22"/>
      <c r="P98" s="60"/>
      <c r="Q98" s="60"/>
    </row>
    <row r="99" spans="1:17" ht="50.25" customHeight="1" hidden="1">
      <c r="A99" s="123" t="s">
        <v>8</v>
      </c>
      <c r="B99" s="124"/>
      <c r="C99" s="124"/>
      <c r="D99" s="124"/>
      <c r="E99" s="124"/>
      <c r="F99" s="125"/>
      <c r="G99" s="17"/>
      <c r="H99" s="23"/>
      <c r="I99" s="23"/>
      <c r="J99" s="24"/>
      <c r="K99" s="51"/>
      <c r="L99" s="23"/>
      <c r="M99" s="23"/>
      <c r="N99" s="20"/>
      <c r="O99" s="22"/>
      <c r="P99" s="60"/>
      <c r="Q99" s="60"/>
    </row>
    <row r="100" spans="1:17" ht="50.25" customHeight="1" hidden="1">
      <c r="A100" s="123" t="s">
        <v>18</v>
      </c>
      <c r="B100" s="124"/>
      <c r="C100" s="124"/>
      <c r="D100" s="124"/>
      <c r="E100" s="124"/>
      <c r="F100" s="125"/>
      <c r="G100" s="17"/>
      <c r="H100" s="23"/>
      <c r="I100" s="23"/>
      <c r="J100" s="24"/>
      <c r="K100" s="51"/>
      <c r="L100" s="23"/>
      <c r="M100" s="23"/>
      <c r="N100" s="20"/>
      <c r="O100" s="22"/>
      <c r="P100" s="60"/>
      <c r="Q100" s="60"/>
    </row>
    <row r="101" spans="1:17" ht="50.25" customHeight="1" hidden="1">
      <c r="A101" s="123" t="s">
        <v>9</v>
      </c>
      <c r="B101" s="124"/>
      <c r="C101" s="124"/>
      <c r="D101" s="124"/>
      <c r="E101" s="124"/>
      <c r="F101" s="125"/>
      <c r="G101" s="17"/>
      <c r="H101" s="23"/>
      <c r="I101" s="23"/>
      <c r="J101" s="24"/>
      <c r="K101" s="51"/>
      <c r="L101" s="23"/>
      <c r="M101" s="23"/>
      <c r="N101" s="20"/>
      <c r="O101" s="22"/>
      <c r="P101" s="60"/>
      <c r="Q101" s="60"/>
    </row>
    <row r="102" spans="1:17" ht="50.25" customHeight="1" hidden="1">
      <c r="A102" s="123" t="s">
        <v>17</v>
      </c>
      <c r="B102" s="124"/>
      <c r="C102" s="124"/>
      <c r="D102" s="124"/>
      <c r="E102" s="124"/>
      <c r="F102" s="125"/>
      <c r="G102" s="17"/>
      <c r="H102" s="23"/>
      <c r="I102" s="23"/>
      <c r="J102" s="24"/>
      <c r="K102" s="51"/>
      <c r="L102" s="23"/>
      <c r="M102" s="23"/>
      <c r="N102" s="20"/>
      <c r="O102" s="22"/>
      <c r="P102" s="60"/>
      <c r="Q102" s="60"/>
    </row>
    <row r="103" spans="1:17" ht="50.25" customHeight="1" hidden="1">
      <c r="A103" s="126" t="s">
        <v>10</v>
      </c>
      <c r="B103" s="127"/>
      <c r="C103" s="127"/>
      <c r="D103" s="127"/>
      <c r="E103" s="127"/>
      <c r="F103" s="128"/>
      <c r="G103" s="17"/>
      <c r="H103" s="20"/>
      <c r="I103" s="20"/>
      <c r="J103" s="21"/>
      <c r="K103" s="51" t="e">
        <f>I103*100/H103</f>
        <v>#DIV/0!</v>
      </c>
      <c r="L103" s="23"/>
      <c r="M103" s="23"/>
      <c r="N103" s="20"/>
      <c r="O103" s="22"/>
      <c r="P103" s="60"/>
      <c r="Q103" s="60"/>
    </row>
    <row r="104" spans="1:17" ht="50.25" customHeight="1" hidden="1">
      <c r="A104" s="19"/>
      <c r="B104" s="19"/>
      <c r="C104" s="19"/>
      <c r="D104" s="19"/>
      <c r="E104" s="19"/>
      <c r="F104" s="19"/>
      <c r="G104" s="19"/>
      <c r="H104" s="28"/>
      <c r="I104" s="28"/>
      <c r="J104" s="28"/>
      <c r="K104" s="29"/>
      <c r="L104" s="23"/>
      <c r="M104" s="23"/>
      <c r="N104" s="20"/>
      <c r="O104" s="22"/>
      <c r="P104" s="60"/>
      <c r="Q104" s="60"/>
    </row>
    <row r="105" spans="1:17" ht="50.25" customHeight="1" hidden="1">
      <c r="A105" s="158" t="s">
        <v>24</v>
      </c>
      <c r="B105" s="158"/>
      <c r="C105" s="158"/>
      <c r="D105" s="158"/>
      <c r="E105" s="158"/>
      <c r="F105" s="158"/>
      <c r="G105" s="158"/>
      <c r="H105" s="20">
        <f>SUM(H116)</f>
        <v>0</v>
      </c>
      <c r="I105" s="20">
        <f>SUM(I116)</f>
        <v>0</v>
      </c>
      <c r="J105" s="20"/>
      <c r="K105" s="51">
        <v>0</v>
      </c>
      <c r="L105" s="23"/>
      <c r="M105" s="23"/>
      <c r="N105" s="20"/>
      <c r="O105" s="22"/>
      <c r="P105" s="60"/>
      <c r="Q105" s="60"/>
    </row>
    <row r="106" spans="1:17" ht="50.25" customHeight="1" hidden="1">
      <c r="A106" s="158" t="s">
        <v>0</v>
      </c>
      <c r="B106" s="158"/>
      <c r="C106" s="158"/>
      <c r="D106" s="158"/>
      <c r="E106" s="158"/>
      <c r="F106" s="158"/>
      <c r="G106" s="158"/>
      <c r="H106" s="20"/>
      <c r="I106" s="20"/>
      <c r="J106" s="20"/>
      <c r="K106" s="51" t="e">
        <f aca="true" t="shared" si="7" ref="K106:K115">I106*100/H106</f>
        <v>#DIV/0!</v>
      </c>
      <c r="L106" s="23"/>
      <c r="M106" s="23"/>
      <c r="N106" s="20"/>
      <c r="O106" s="22"/>
      <c r="P106" s="60"/>
      <c r="Q106" s="60"/>
    </row>
    <row r="107" spans="1:17" ht="50.25" customHeight="1" hidden="1">
      <c r="A107" s="126" t="s">
        <v>1</v>
      </c>
      <c r="B107" s="127"/>
      <c r="C107" s="127"/>
      <c r="D107" s="127"/>
      <c r="E107" s="127"/>
      <c r="F107" s="128"/>
      <c r="G107" s="18"/>
      <c r="H107" s="20"/>
      <c r="I107" s="20"/>
      <c r="J107" s="20"/>
      <c r="K107" s="51" t="e">
        <f t="shared" si="7"/>
        <v>#DIV/0!</v>
      </c>
      <c r="L107" s="23"/>
      <c r="M107" s="23"/>
      <c r="N107" s="20"/>
      <c r="O107" s="22"/>
      <c r="P107" s="60"/>
      <c r="Q107" s="60"/>
    </row>
    <row r="108" spans="1:17" ht="50.25" customHeight="1" hidden="1">
      <c r="A108" s="126" t="s">
        <v>2</v>
      </c>
      <c r="B108" s="127"/>
      <c r="C108" s="127"/>
      <c r="D108" s="127"/>
      <c r="E108" s="127"/>
      <c r="F108" s="128"/>
      <c r="G108" s="17"/>
      <c r="H108" s="20">
        <f>SUM(H109:H111)</f>
        <v>0</v>
      </c>
      <c r="I108" s="20">
        <f>SUM(I109:I111)</f>
        <v>0</v>
      </c>
      <c r="J108" s="20"/>
      <c r="K108" s="51" t="e">
        <f t="shared" si="7"/>
        <v>#DIV/0!</v>
      </c>
      <c r="L108" s="23"/>
      <c r="M108" s="23"/>
      <c r="N108" s="20"/>
      <c r="O108" s="22"/>
      <c r="P108" s="60"/>
      <c r="Q108" s="60"/>
    </row>
    <row r="109" spans="1:17" ht="50.25" customHeight="1" hidden="1">
      <c r="A109" s="123" t="s">
        <v>3</v>
      </c>
      <c r="B109" s="124"/>
      <c r="C109" s="124"/>
      <c r="D109" s="124"/>
      <c r="E109" s="124"/>
      <c r="F109" s="125"/>
      <c r="G109" s="17"/>
      <c r="H109" s="23"/>
      <c r="I109" s="23"/>
      <c r="J109" s="23"/>
      <c r="K109" s="51" t="e">
        <f t="shared" si="7"/>
        <v>#DIV/0!</v>
      </c>
      <c r="L109" s="23"/>
      <c r="M109" s="23"/>
      <c r="N109" s="20"/>
      <c r="O109" s="22"/>
      <c r="P109" s="60"/>
      <c r="Q109" s="60"/>
    </row>
    <row r="110" spans="1:17" ht="50.25" customHeight="1" hidden="1">
      <c r="A110" s="123" t="s">
        <v>4</v>
      </c>
      <c r="B110" s="124"/>
      <c r="C110" s="124"/>
      <c r="D110" s="124"/>
      <c r="E110" s="124"/>
      <c r="F110" s="125"/>
      <c r="G110" s="17"/>
      <c r="H110" s="23"/>
      <c r="I110" s="23"/>
      <c r="J110" s="23"/>
      <c r="K110" s="51" t="e">
        <f t="shared" si="7"/>
        <v>#DIV/0!</v>
      </c>
      <c r="L110" s="23"/>
      <c r="M110" s="23"/>
      <c r="N110" s="20"/>
      <c r="O110" s="22"/>
      <c r="P110" s="60"/>
      <c r="Q110" s="60"/>
    </row>
    <row r="111" spans="1:17" ht="50.25" customHeight="1" hidden="1">
      <c r="A111" s="123" t="s">
        <v>12</v>
      </c>
      <c r="B111" s="124"/>
      <c r="C111" s="124"/>
      <c r="D111" s="124"/>
      <c r="E111" s="124"/>
      <c r="F111" s="125"/>
      <c r="G111" s="17"/>
      <c r="H111" s="23"/>
      <c r="I111" s="23"/>
      <c r="J111" s="23"/>
      <c r="K111" s="51" t="e">
        <f t="shared" si="7"/>
        <v>#DIV/0!</v>
      </c>
      <c r="L111" s="23"/>
      <c r="M111" s="23"/>
      <c r="N111" s="20"/>
      <c r="O111" s="22"/>
      <c r="P111" s="60"/>
      <c r="Q111" s="60"/>
    </row>
    <row r="112" spans="1:17" ht="50.25" customHeight="1" hidden="1">
      <c r="A112" s="123" t="s">
        <v>7</v>
      </c>
      <c r="B112" s="124"/>
      <c r="C112" s="124"/>
      <c r="D112" s="124"/>
      <c r="E112" s="124"/>
      <c r="F112" s="125"/>
      <c r="G112" s="17"/>
      <c r="H112" s="23"/>
      <c r="I112" s="23"/>
      <c r="J112" s="23"/>
      <c r="K112" s="51" t="e">
        <f t="shared" si="7"/>
        <v>#DIV/0!</v>
      </c>
      <c r="L112" s="23"/>
      <c r="M112" s="23"/>
      <c r="N112" s="20"/>
      <c r="O112" s="22"/>
      <c r="P112" s="60"/>
      <c r="Q112" s="60"/>
    </row>
    <row r="113" spans="1:17" ht="50.25" customHeight="1" hidden="1">
      <c r="A113" s="123" t="s">
        <v>8</v>
      </c>
      <c r="B113" s="124"/>
      <c r="C113" s="124"/>
      <c r="D113" s="124"/>
      <c r="E113" s="124"/>
      <c r="F113" s="125"/>
      <c r="G113" s="17"/>
      <c r="H113" s="23"/>
      <c r="I113" s="23"/>
      <c r="J113" s="23"/>
      <c r="K113" s="51" t="e">
        <f t="shared" si="7"/>
        <v>#DIV/0!</v>
      </c>
      <c r="L113" s="23"/>
      <c r="M113" s="23"/>
      <c r="N113" s="20"/>
      <c r="O113" s="22"/>
      <c r="P113" s="60"/>
      <c r="Q113" s="60"/>
    </row>
    <row r="114" spans="1:17" ht="50.25" customHeight="1" hidden="1">
      <c r="A114" s="123" t="s">
        <v>11</v>
      </c>
      <c r="B114" s="124"/>
      <c r="C114" s="124"/>
      <c r="D114" s="124"/>
      <c r="E114" s="124"/>
      <c r="F114" s="125"/>
      <c r="G114" s="17"/>
      <c r="H114" s="23"/>
      <c r="I114" s="23"/>
      <c r="J114" s="23"/>
      <c r="K114" s="51" t="e">
        <f t="shared" si="7"/>
        <v>#DIV/0!</v>
      </c>
      <c r="L114" s="23"/>
      <c r="M114" s="23"/>
      <c r="N114" s="20"/>
      <c r="O114" s="22"/>
      <c r="P114" s="60"/>
      <c r="Q114" s="60"/>
    </row>
    <row r="115" spans="1:17" ht="50.25" customHeight="1" hidden="1">
      <c r="A115" s="123" t="s">
        <v>9</v>
      </c>
      <c r="B115" s="124"/>
      <c r="C115" s="124"/>
      <c r="D115" s="124"/>
      <c r="E115" s="124"/>
      <c r="F115" s="125"/>
      <c r="G115" s="17"/>
      <c r="H115" s="23"/>
      <c r="I115" s="23"/>
      <c r="J115" s="23"/>
      <c r="K115" s="51" t="e">
        <f t="shared" si="7"/>
        <v>#DIV/0!</v>
      </c>
      <c r="L115" s="23"/>
      <c r="M115" s="23"/>
      <c r="N115" s="20"/>
      <c r="O115" s="22"/>
      <c r="P115" s="60"/>
      <c r="Q115" s="60"/>
    </row>
    <row r="116" spans="1:17" ht="50.25" customHeight="1" hidden="1">
      <c r="A116" s="123" t="s">
        <v>19</v>
      </c>
      <c r="B116" s="124"/>
      <c r="C116" s="124"/>
      <c r="D116" s="124"/>
      <c r="E116" s="124"/>
      <c r="F116" s="125"/>
      <c r="G116" s="17"/>
      <c r="H116" s="23">
        <v>0</v>
      </c>
      <c r="I116" s="23">
        <v>0</v>
      </c>
      <c r="J116" s="23"/>
      <c r="K116" s="52">
        <v>0</v>
      </c>
      <c r="L116" s="26"/>
      <c r="M116" s="26"/>
      <c r="N116" s="53"/>
      <c r="O116" s="54"/>
      <c r="P116" s="60"/>
      <c r="Q116" s="60"/>
    </row>
    <row r="117" spans="1:17" ht="50.25" customHeight="1" hidden="1">
      <c r="A117" s="16"/>
      <c r="B117" s="16"/>
      <c r="C117" s="16"/>
      <c r="D117" s="16"/>
      <c r="E117" s="16"/>
      <c r="F117" s="16"/>
      <c r="G117" s="16"/>
      <c r="H117" s="27"/>
      <c r="I117" s="27"/>
      <c r="J117" s="27"/>
      <c r="K117" s="55"/>
      <c r="L117" s="27"/>
      <c r="M117" s="27"/>
      <c r="N117" s="56"/>
      <c r="O117" s="55"/>
      <c r="P117" s="60"/>
      <c r="Q117" s="60"/>
    </row>
    <row r="118" spans="1:17" ht="50.25" customHeight="1" hidden="1">
      <c r="A118" s="158" t="s">
        <v>21</v>
      </c>
      <c r="B118" s="158"/>
      <c r="C118" s="158"/>
      <c r="D118" s="158"/>
      <c r="E118" s="158"/>
      <c r="F118" s="158"/>
      <c r="G118" s="158"/>
      <c r="H118" s="20"/>
      <c r="I118" s="23">
        <v>0</v>
      </c>
      <c r="J118" s="23"/>
      <c r="K118" s="57"/>
      <c r="L118" s="30"/>
      <c r="M118" s="30"/>
      <c r="N118" s="58"/>
      <c r="O118" s="59"/>
      <c r="P118" s="60"/>
      <c r="Q118" s="60"/>
    </row>
    <row r="119" spans="1:256" ht="50.25" customHeight="1" hidden="1">
      <c r="A119" s="165"/>
      <c r="B119" s="165"/>
      <c r="C119" s="165"/>
      <c r="D119" s="165"/>
      <c r="E119" s="165"/>
      <c r="F119" s="165"/>
      <c r="G119" s="165"/>
      <c r="H119" s="23"/>
      <c r="I119" s="23" t="s">
        <v>22</v>
      </c>
      <c r="J119" s="23"/>
      <c r="K119" s="25"/>
      <c r="L119" s="23"/>
      <c r="M119" s="23"/>
      <c r="N119" s="20"/>
      <c r="O119" s="22"/>
      <c r="P119" s="62"/>
      <c r="Q119" s="62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ht="50.25" customHeight="1" hidden="1">
      <c r="A120" s="16"/>
      <c r="B120" s="16"/>
      <c r="C120" s="16"/>
      <c r="D120" s="16"/>
      <c r="E120" s="16"/>
      <c r="F120" s="16"/>
      <c r="G120" s="16"/>
      <c r="H120" s="27"/>
      <c r="I120" s="27"/>
      <c r="J120" s="27"/>
      <c r="K120" s="31"/>
      <c r="L120" s="31"/>
      <c r="M120" s="31"/>
      <c r="N120" s="31"/>
      <c r="O120" s="32"/>
      <c r="P120" s="62"/>
      <c r="Q120" s="62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ht="122.25" customHeight="1">
      <c r="A121" s="131" t="s">
        <v>71</v>
      </c>
      <c r="B121" s="132"/>
      <c r="C121" s="132"/>
      <c r="D121" s="132"/>
      <c r="E121" s="132"/>
      <c r="F121" s="132"/>
      <c r="G121" s="181"/>
      <c r="H121" s="35">
        <f>H123</f>
        <v>0</v>
      </c>
      <c r="I121" s="35">
        <f aca="true" t="shared" si="8" ref="I121:O121">I123</f>
        <v>0</v>
      </c>
      <c r="J121" s="35">
        <f t="shared" si="8"/>
        <v>0</v>
      </c>
      <c r="K121" s="35">
        <f t="shared" si="8"/>
        <v>0</v>
      </c>
      <c r="L121" s="35">
        <f>L123</f>
        <v>1125</v>
      </c>
      <c r="M121" s="35">
        <f t="shared" si="8"/>
        <v>0</v>
      </c>
      <c r="N121" s="35">
        <f t="shared" si="8"/>
        <v>-1125</v>
      </c>
      <c r="O121" s="35">
        <f t="shared" si="8"/>
        <v>0</v>
      </c>
      <c r="P121" s="62"/>
      <c r="Q121" s="62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ht="50.25" customHeight="1">
      <c r="A122" s="131" t="s">
        <v>45</v>
      </c>
      <c r="B122" s="132"/>
      <c r="C122" s="132"/>
      <c r="D122" s="132"/>
      <c r="E122" s="132"/>
      <c r="F122" s="132"/>
      <c r="G122" s="181"/>
      <c r="H122" s="39">
        <f>H123</f>
        <v>0</v>
      </c>
      <c r="I122" s="39">
        <f aca="true" t="shared" si="9" ref="I122:N122">I123</f>
        <v>0</v>
      </c>
      <c r="J122" s="39">
        <f t="shared" si="9"/>
        <v>0</v>
      </c>
      <c r="K122" s="39">
        <f t="shared" si="9"/>
        <v>0</v>
      </c>
      <c r="L122" s="39">
        <f>L123</f>
        <v>1125</v>
      </c>
      <c r="M122" s="39">
        <f t="shared" si="9"/>
        <v>0</v>
      </c>
      <c r="N122" s="39">
        <f t="shared" si="9"/>
        <v>-1125</v>
      </c>
      <c r="O122" s="39">
        <f>O123</f>
        <v>0</v>
      </c>
      <c r="P122" s="62"/>
      <c r="Q122" s="62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ht="74.25" customHeight="1">
      <c r="A123" s="131" t="s">
        <v>70</v>
      </c>
      <c r="B123" s="132"/>
      <c r="C123" s="132"/>
      <c r="D123" s="132"/>
      <c r="E123" s="132"/>
      <c r="F123" s="132"/>
      <c r="G123" s="181"/>
      <c r="H123" s="39">
        <v>0</v>
      </c>
      <c r="I123" s="39">
        <v>0</v>
      </c>
      <c r="J123" s="39">
        <v>0</v>
      </c>
      <c r="K123" s="42">
        <v>0</v>
      </c>
      <c r="L123" s="39">
        <v>1125</v>
      </c>
      <c r="M123" s="39">
        <v>0</v>
      </c>
      <c r="N123" s="35">
        <f>M123-L123</f>
        <v>-1125</v>
      </c>
      <c r="O123" s="38">
        <f>M123*100/L123</f>
        <v>0</v>
      </c>
      <c r="P123" s="62"/>
      <c r="Q123" s="62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ht="87.75" customHeight="1">
      <c r="A124" s="140" t="s">
        <v>80</v>
      </c>
      <c r="B124" s="141"/>
      <c r="C124" s="141"/>
      <c r="D124" s="141"/>
      <c r="E124" s="141"/>
      <c r="F124" s="141"/>
      <c r="G124" s="142"/>
      <c r="H124" s="35">
        <v>0</v>
      </c>
      <c r="I124" s="35">
        <v>0</v>
      </c>
      <c r="J124" s="35">
        <f>J127</f>
        <v>0</v>
      </c>
      <c r="K124" s="37">
        <v>0</v>
      </c>
      <c r="L124" s="35">
        <v>938287</v>
      </c>
      <c r="M124" s="35">
        <v>0</v>
      </c>
      <c r="N124" s="35">
        <f>M124-L124</f>
        <v>-938287</v>
      </c>
      <c r="O124" s="38">
        <f>M124*100/L124</f>
        <v>0</v>
      </c>
      <c r="P124" s="62"/>
      <c r="Q124" s="62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ht="50.25" customHeight="1">
      <c r="A125" s="140" t="s">
        <v>79</v>
      </c>
      <c r="B125" s="141"/>
      <c r="C125" s="141"/>
      <c r="D125" s="141"/>
      <c r="E125" s="141"/>
      <c r="F125" s="141"/>
      <c r="G125" s="142"/>
      <c r="H125" s="35">
        <v>0</v>
      </c>
      <c r="I125" s="35">
        <v>0</v>
      </c>
      <c r="J125" s="35">
        <f>J128</f>
        <v>0</v>
      </c>
      <c r="K125" s="37">
        <v>0</v>
      </c>
      <c r="L125" s="35">
        <v>247045</v>
      </c>
      <c r="M125" s="35">
        <v>153663.87</v>
      </c>
      <c r="N125" s="35">
        <f>M125-L125</f>
        <v>-93381.13</v>
      </c>
      <c r="O125" s="38">
        <f>M125*100/L125</f>
        <v>62.20076099496043</v>
      </c>
      <c r="P125" s="62"/>
      <c r="Q125" s="62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17" s="4" customFormat="1" ht="50.25" customHeight="1">
      <c r="A126" s="169" t="s">
        <v>40</v>
      </c>
      <c r="B126" s="170"/>
      <c r="C126" s="170"/>
      <c r="D126" s="170"/>
      <c r="E126" s="170"/>
      <c r="F126" s="170"/>
      <c r="G126" s="171"/>
      <c r="H126" s="67">
        <f>H121+H88+H83+H78+H57+H34+H125</f>
        <v>2290823</v>
      </c>
      <c r="I126" s="67">
        <f>I121+I88+I83+I78+I57+I34+I125</f>
        <v>2176504.82</v>
      </c>
      <c r="J126" s="67">
        <f>J121+J88+J83+J78+J57+J34+J125</f>
        <v>-109318.18000000005</v>
      </c>
      <c r="K126" s="68">
        <f>I126*100/H126</f>
        <v>95.00973318322715</v>
      </c>
      <c r="L126" s="67">
        <f>L121+L83+L76+L34+L88+L90+L125+L124</f>
        <v>1186457</v>
      </c>
      <c r="M126" s="67">
        <f>M121+M83+M76+M34+M88+M90+M125+M124</f>
        <v>153663.87</v>
      </c>
      <c r="N126" s="67">
        <f>N121+N83+N76+N34+N88+N90+N125+N124</f>
        <v>-1032793.13</v>
      </c>
      <c r="O126" s="67"/>
      <c r="P126" s="63"/>
      <c r="Q126" s="63"/>
    </row>
    <row r="127" spans="1:17" s="4" customFormat="1" ht="24.75" customHeight="1">
      <c r="A127" s="64"/>
      <c r="B127" s="64"/>
      <c r="C127" s="64"/>
      <c r="D127" s="64"/>
      <c r="E127" s="64"/>
      <c r="F127" s="64"/>
      <c r="G127" s="64"/>
      <c r="H127" s="65"/>
      <c r="I127" s="65"/>
      <c r="J127" s="65"/>
      <c r="K127" s="66"/>
      <c r="L127" s="65"/>
      <c r="M127" s="65"/>
      <c r="N127" s="65"/>
      <c r="O127" s="66"/>
      <c r="P127" s="63"/>
      <c r="Q127" s="63"/>
    </row>
    <row r="128" spans="1:17" s="4" customFormat="1" ht="24.75" customHeight="1">
      <c r="A128" s="64"/>
      <c r="B128" s="64"/>
      <c r="C128" s="64"/>
      <c r="D128" s="64"/>
      <c r="E128" s="64"/>
      <c r="F128" s="64"/>
      <c r="G128" s="64"/>
      <c r="H128" s="65"/>
      <c r="I128" s="65"/>
      <c r="J128" s="65"/>
      <c r="K128" s="66"/>
      <c r="L128" s="65"/>
      <c r="M128" s="65"/>
      <c r="N128" s="65"/>
      <c r="O128" s="66"/>
      <c r="P128" s="63"/>
      <c r="Q128" s="63"/>
    </row>
    <row r="129" spans="1:12" s="4" customFormat="1" ht="18.75" customHeight="1">
      <c r="A129" s="13"/>
      <c r="B129" s="13"/>
      <c r="C129" s="13"/>
      <c r="D129" s="13"/>
      <c r="E129" s="13"/>
      <c r="F129" s="13"/>
      <c r="G129" s="13"/>
      <c r="H129" s="12"/>
      <c r="I129" s="12"/>
      <c r="J129" s="12"/>
      <c r="K129" s="7"/>
      <c r="L129" s="7"/>
    </row>
    <row r="130" spans="1:12" s="4" customFormat="1" ht="18.75" customHeight="1">
      <c r="A130" s="13"/>
      <c r="B130" s="13"/>
      <c r="C130" s="13"/>
      <c r="D130" s="13"/>
      <c r="E130" s="13"/>
      <c r="F130" s="13"/>
      <c r="G130" s="13"/>
      <c r="H130" s="12"/>
      <c r="I130" s="12"/>
      <c r="J130" s="12"/>
      <c r="K130" s="7"/>
      <c r="L130" s="7"/>
    </row>
    <row r="131" spans="1:12" s="4" customFormat="1" ht="18.75" customHeight="1">
      <c r="A131" s="13"/>
      <c r="B131" s="13"/>
      <c r="C131" s="13"/>
      <c r="D131" s="13"/>
      <c r="E131" s="13"/>
      <c r="F131" s="13"/>
      <c r="G131" s="13"/>
      <c r="H131" s="12"/>
      <c r="I131" s="12"/>
      <c r="J131" s="12"/>
      <c r="K131" s="7"/>
      <c r="L131" s="7"/>
    </row>
    <row r="132" spans="1:12" s="4" customFormat="1" ht="18.75" customHeight="1">
      <c r="A132" s="13"/>
      <c r="B132" s="13"/>
      <c r="C132" s="13"/>
      <c r="D132" s="13"/>
      <c r="E132" s="13"/>
      <c r="F132" s="13"/>
      <c r="G132" s="13"/>
      <c r="H132" s="12"/>
      <c r="I132" s="12"/>
      <c r="J132" s="12"/>
      <c r="K132" s="7"/>
      <c r="L132" s="7"/>
    </row>
    <row r="133" spans="1:14" s="4" customFormat="1" ht="79.5" customHeight="1">
      <c r="A133" s="13"/>
      <c r="B133" s="13"/>
      <c r="C133" s="168" t="s">
        <v>42</v>
      </c>
      <c r="D133" s="168"/>
      <c r="E133" s="168"/>
      <c r="F133" s="168"/>
      <c r="G133" s="168"/>
      <c r="H133" s="168"/>
      <c r="I133" s="78"/>
      <c r="J133" s="78"/>
      <c r="K133" s="79"/>
      <c r="L133" s="79" t="s">
        <v>59</v>
      </c>
      <c r="M133" s="80"/>
      <c r="N133" s="81"/>
    </row>
    <row r="134" spans="1:12" s="4" customFormat="1" ht="18.75" customHeight="1">
      <c r="A134" s="13"/>
      <c r="B134" s="13"/>
      <c r="C134" s="13"/>
      <c r="D134" s="13"/>
      <c r="E134" s="13"/>
      <c r="F134" s="13"/>
      <c r="G134" s="13"/>
      <c r="H134" s="12"/>
      <c r="I134" s="12"/>
      <c r="J134" s="12"/>
      <c r="K134" s="7"/>
      <c r="L134" s="7"/>
    </row>
    <row r="136" ht="20.25">
      <c r="B136" s="14"/>
    </row>
  </sheetData>
  <sheetProtection/>
  <mergeCells count="119">
    <mergeCell ref="A46:G46"/>
    <mergeCell ref="A125:G125"/>
    <mergeCell ref="A124:G124"/>
    <mergeCell ref="A121:G121"/>
    <mergeCell ref="A122:G122"/>
    <mergeCell ref="A123:G123"/>
    <mergeCell ref="A50:G50"/>
    <mergeCell ref="A52:G52"/>
    <mergeCell ref="A58:G58"/>
    <mergeCell ref="A67:G67"/>
    <mergeCell ref="A47:G47"/>
    <mergeCell ref="A51:G51"/>
    <mergeCell ref="A68:F68"/>
    <mergeCell ref="A65:F65"/>
    <mergeCell ref="A75:G75"/>
    <mergeCell ref="A63:F63"/>
    <mergeCell ref="A54:F54"/>
    <mergeCell ref="A55:F55"/>
    <mergeCell ref="A64:F64"/>
    <mergeCell ref="A41:G41"/>
    <mergeCell ref="A40:G40"/>
    <mergeCell ref="A34:G34"/>
    <mergeCell ref="A36:G36"/>
    <mergeCell ref="A72:G72"/>
    <mergeCell ref="A74:G74"/>
    <mergeCell ref="A42:G42"/>
    <mergeCell ref="A43:G43"/>
    <mergeCell ref="A44:G44"/>
    <mergeCell ref="A70:G70"/>
    <mergeCell ref="A45:G45"/>
    <mergeCell ref="A105:G105"/>
    <mergeCell ref="A31:O31"/>
    <mergeCell ref="A71:F71"/>
    <mergeCell ref="A73:F73"/>
    <mergeCell ref="A82:F82"/>
    <mergeCell ref="A69:F69"/>
    <mergeCell ref="A102:F102"/>
    <mergeCell ref="A103:F103"/>
    <mergeCell ref="A92:F92"/>
    <mergeCell ref="A87:Q87"/>
    <mergeCell ref="A109:F109"/>
    <mergeCell ref="C133:H133"/>
    <mergeCell ref="A107:F107"/>
    <mergeCell ref="A108:F108"/>
    <mergeCell ref="A100:F100"/>
    <mergeCell ref="A101:F101"/>
    <mergeCell ref="A126:G126"/>
    <mergeCell ref="A111:F111"/>
    <mergeCell ref="A115:F115"/>
    <mergeCell ref="A90:F90"/>
    <mergeCell ref="A93:F93"/>
    <mergeCell ref="A96:F96"/>
    <mergeCell ref="A118:G118"/>
    <mergeCell ref="A119:G119"/>
    <mergeCell ref="A116:F116"/>
    <mergeCell ref="A114:F114"/>
    <mergeCell ref="A112:F112"/>
    <mergeCell ref="A113:F113"/>
    <mergeCell ref="A91:F91"/>
    <mergeCell ref="A110:F110"/>
    <mergeCell ref="A98:F98"/>
    <mergeCell ref="A99:F99"/>
    <mergeCell ref="A106:G106"/>
    <mergeCell ref="A95:F95"/>
    <mergeCell ref="A86:G86"/>
    <mergeCell ref="A66:F66"/>
    <mergeCell ref="A53:F53"/>
    <mergeCell ref="A59:G59"/>
    <mergeCell ref="A60:F60"/>
    <mergeCell ref="A61:F61"/>
    <mergeCell ref="A62:F62"/>
    <mergeCell ref="A85:F85"/>
    <mergeCell ref="A76:G76"/>
    <mergeCell ref="A1:L1"/>
    <mergeCell ref="A6:G6"/>
    <mergeCell ref="A5:G5"/>
    <mergeCell ref="A7:G7"/>
    <mergeCell ref="A8:G8"/>
    <mergeCell ref="A9:G9"/>
    <mergeCell ref="A2:L2"/>
    <mergeCell ref="A10:G10"/>
    <mergeCell ref="A11:G11"/>
    <mergeCell ref="A30:O30"/>
    <mergeCell ref="A12:G12"/>
    <mergeCell ref="A13:G13"/>
    <mergeCell ref="A14:G14"/>
    <mergeCell ref="A19:G19"/>
    <mergeCell ref="A20:G20"/>
    <mergeCell ref="A21:G21"/>
    <mergeCell ref="A15:G15"/>
    <mergeCell ref="A22:G22"/>
    <mergeCell ref="A24:G24"/>
    <mergeCell ref="A25:G25"/>
    <mergeCell ref="A26:G26"/>
    <mergeCell ref="A27:G27"/>
    <mergeCell ref="A16:G16"/>
    <mergeCell ref="A17:G17"/>
    <mergeCell ref="A18:G18"/>
    <mergeCell ref="A23:G23"/>
    <mergeCell ref="A48:F48"/>
    <mergeCell ref="A49:F49"/>
    <mergeCell ref="A57:G57"/>
    <mergeCell ref="H32:K32"/>
    <mergeCell ref="L32:O32"/>
    <mergeCell ref="A39:F39"/>
    <mergeCell ref="A32:G33"/>
    <mergeCell ref="A35:G35"/>
    <mergeCell ref="A37:G37"/>
    <mergeCell ref="A38:G38"/>
    <mergeCell ref="A94:F94"/>
    <mergeCell ref="A97:F97"/>
    <mergeCell ref="A78:F78"/>
    <mergeCell ref="A79:F79"/>
    <mergeCell ref="A80:F80"/>
    <mergeCell ref="A81:F81"/>
    <mergeCell ref="A84:F84"/>
    <mergeCell ref="A89:F89"/>
    <mergeCell ref="A88:F88"/>
    <mergeCell ref="A83:G83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34"/>
  <sheetViews>
    <sheetView zoomScale="70" zoomScaleNormal="70" zoomScaleSheetLayoutView="50" zoomScalePageLayoutView="0" workbookViewId="0" topLeftCell="A29">
      <selection activeCell="F33" sqref="F33"/>
    </sheetView>
  </sheetViews>
  <sheetFormatPr defaultColWidth="9.00390625" defaultRowHeight="12.75"/>
  <cols>
    <col min="1" max="1" width="92.125" style="1" customWidth="1"/>
    <col min="2" max="2" width="36.125" style="1" customWidth="1"/>
    <col min="3" max="3" width="22.75390625" style="1" customWidth="1"/>
    <col min="4" max="4" width="14.75390625" style="1" bestFit="1" customWidth="1"/>
    <col min="5" max="5" width="16.625" style="1" bestFit="1" customWidth="1"/>
    <col min="6" max="6" width="26.125" style="1" customWidth="1"/>
    <col min="7" max="7" width="36.75390625" style="1" bestFit="1" customWidth="1"/>
    <col min="8" max="8" width="15.875" style="1" bestFit="1" customWidth="1"/>
    <col min="9" max="9" width="16.625" style="1" bestFit="1" customWidth="1"/>
    <col min="10" max="16384" width="9.125" style="1" customWidth="1"/>
  </cols>
  <sheetData>
    <row r="1" spans="1:6" ht="18.75" hidden="1">
      <c r="A1" s="155"/>
      <c r="B1" s="155"/>
      <c r="C1" s="155"/>
      <c r="D1" s="155"/>
      <c r="E1" s="155"/>
      <c r="F1" s="155"/>
    </row>
    <row r="2" spans="1:6" ht="18.75" hidden="1">
      <c r="A2" s="155"/>
      <c r="B2" s="155"/>
      <c r="C2" s="155"/>
      <c r="D2" s="155"/>
      <c r="E2" s="155"/>
      <c r="F2" s="155"/>
    </row>
    <row r="3" spans="1:6" ht="18" hidden="1">
      <c r="A3" s="2"/>
      <c r="B3" s="2"/>
      <c r="C3" s="2"/>
      <c r="D3" s="2"/>
      <c r="E3" s="2"/>
      <c r="F3" s="2"/>
    </row>
    <row r="4" spans="1:6" ht="18" hidden="1">
      <c r="A4" s="2"/>
      <c r="B4" s="6"/>
      <c r="C4" s="2"/>
      <c r="D4" s="2"/>
      <c r="E4" s="2"/>
      <c r="F4" s="2"/>
    </row>
    <row r="5" spans="1:6" s="4" customFormat="1" ht="72" customHeight="1" hidden="1">
      <c r="A5" s="8"/>
      <c r="B5" s="8"/>
      <c r="C5" s="8"/>
      <c r="D5" s="8"/>
      <c r="E5" s="8"/>
      <c r="F5" s="8"/>
    </row>
    <row r="6" spans="1:6" ht="18" customHeight="1" hidden="1">
      <c r="A6" s="82"/>
      <c r="B6" s="6"/>
      <c r="C6" s="6"/>
      <c r="D6" s="6"/>
      <c r="E6" s="6"/>
      <c r="F6" s="7"/>
    </row>
    <row r="7" spans="1:6" ht="18" customHeight="1" hidden="1">
      <c r="A7" s="83"/>
      <c r="B7" s="2"/>
      <c r="C7" s="2"/>
      <c r="D7" s="2"/>
      <c r="E7" s="2"/>
      <c r="F7" s="9"/>
    </row>
    <row r="8" spans="1:6" ht="32.25" customHeight="1" hidden="1">
      <c r="A8" s="83"/>
      <c r="B8" s="2"/>
      <c r="C8" s="2"/>
      <c r="D8" s="2"/>
      <c r="E8" s="2"/>
      <c r="F8" s="9"/>
    </row>
    <row r="9" spans="1:6" ht="18" customHeight="1" hidden="1">
      <c r="A9" s="82"/>
      <c r="B9" s="6"/>
      <c r="C9" s="6"/>
      <c r="D9" s="6"/>
      <c r="E9" s="6"/>
      <c r="F9" s="7"/>
    </row>
    <row r="10" spans="1:6" ht="18" customHeight="1" hidden="1">
      <c r="A10" s="83"/>
      <c r="B10" s="2"/>
      <c r="C10" s="2"/>
      <c r="D10" s="2"/>
      <c r="E10" s="2"/>
      <c r="F10" s="9"/>
    </row>
    <row r="11" spans="1:6" ht="18" customHeight="1" hidden="1">
      <c r="A11" s="83"/>
      <c r="B11" s="2"/>
      <c r="C11" s="2"/>
      <c r="D11" s="2"/>
      <c r="E11" s="2"/>
      <c r="F11" s="9"/>
    </row>
    <row r="12" spans="1:6" ht="18" customHeight="1" hidden="1">
      <c r="A12" s="83"/>
      <c r="B12" s="2"/>
      <c r="C12" s="2"/>
      <c r="D12" s="2"/>
      <c r="E12" s="2"/>
      <c r="F12" s="9"/>
    </row>
    <row r="13" spans="1:6" ht="18" customHeight="1" hidden="1">
      <c r="A13" s="83"/>
      <c r="B13" s="2"/>
      <c r="C13" s="2"/>
      <c r="D13" s="2"/>
      <c r="E13" s="2"/>
      <c r="F13" s="9"/>
    </row>
    <row r="14" spans="1:6" ht="18" customHeight="1" hidden="1">
      <c r="A14" s="82"/>
      <c r="B14" s="6"/>
      <c r="C14" s="6"/>
      <c r="D14" s="6"/>
      <c r="E14" s="6"/>
      <c r="F14" s="7"/>
    </row>
    <row r="15" spans="1:6" ht="18" customHeight="1" hidden="1">
      <c r="A15" s="83"/>
      <c r="B15" s="2"/>
      <c r="C15" s="2"/>
      <c r="D15" s="2"/>
      <c r="E15" s="2"/>
      <c r="F15" s="9"/>
    </row>
    <row r="16" spans="1:7" ht="37.5" customHeight="1" hidden="1">
      <c r="A16" s="82"/>
      <c r="B16" s="6"/>
      <c r="C16" s="6"/>
      <c r="D16" s="6"/>
      <c r="E16" s="6"/>
      <c r="F16" s="7"/>
      <c r="G16" s="5"/>
    </row>
    <row r="17" spans="1:6" ht="36.75" customHeight="1" hidden="1">
      <c r="A17" s="83"/>
      <c r="B17" s="2"/>
      <c r="C17" s="2"/>
      <c r="D17" s="2"/>
      <c r="E17" s="2"/>
      <c r="F17" s="9"/>
    </row>
    <row r="18" spans="1:6" ht="33.75" customHeight="1" hidden="1">
      <c r="A18" s="83"/>
      <c r="B18" s="2"/>
      <c r="C18" s="2"/>
      <c r="D18" s="2"/>
      <c r="E18" s="2"/>
      <c r="F18" s="9"/>
    </row>
    <row r="19" spans="1:6" ht="18" customHeight="1" hidden="1">
      <c r="A19" s="82"/>
      <c r="B19" s="6"/>
      <c r="C19" s="6"/>
      <c r="D19" s="6"/>
      <c r="E19" s="6"/>
      <c r="F19" s="7"/>
    </row>
    <row r="20" spans="1:6" ht="18" customHeight="1" hidden="1">
      <c r="A20" s="83"/>
      <c r="B20" s="2"/>
      <c r="C20" s="2"/>
      <c r="D20" s="2"/>
      <c r="E20" s="2"/>
      <c r="F20" s="9"/>
    </row>
    <row r="21" spans="1:6" ht="72.75" customHeight="1" hidden="1">
      <c r="A21" s="83"/>
      <c r="B21" s="2"/>
      <c r="C21" s="2"/>
      <c r="D21" s="2"/>
      <c r="E21" s="2"/>
      <c r="F21" s="9"/>
    </row>
    <row r="22" spans="1:6" ht="18" customHeight="1" hidden="1">
      <c r="A22" s="83"/>
      <c r="B22" s="2"/>
      <c r="C22" s="2"/>
      <c r="D22" s="2"/>
      <c r="E22" s="2"/>
      <c r="F22" s="9"/>
    </row>
    <row r="23" spans="1:6" ht="18" customHeight="1" hidden="1">
      <c r="A23" s="82"/>
      <c r="B23" s="6"/>
      <c r="C23" s="6"/>
      <c r="D23" s="6"/>
      <c r="E23" s="6"/>
      <c r="F23" s="7"/>
    </row>
    <row r="24" spans="1:6" ht="18" customHeight="1" hidden="1">
      <c r="A24" s="82"/>
      <c r="B24" s="6"/>
      <c r="C24" s="6"/>
      <c r="D24" s="6"/>
      <c r="E24" s="6"/>
      <c r="F24" s="7"/>
    </row>
    <row r="25" spans="1:6" ht="18" customHeight="1" hidden="1">
      <c r="A25" s="83"/>
      <c r="B25" s="2"/>
      <c r="C25" s="2"/>
      <c r="D25" s="2"/>
      <c r="E25" s="2"/>
      <c r="F25" s="9"/>
    </row>
    <row r="26" spans="1:6" ht="18" customHeight="1" hidden="1">
      <c r="A26" s="83"/>
      <c r="B26" s="2"/>
      <c r="C26" s="2"/>
      <c r="D26" s="2"/>
      <c r="E26" s="2"/>
      <c r="F26" s="9"/>
    </row>
    <row r="27" spans="1:6" s="4" customFormat="1" ht="18.75" customHeight="1" hidden="1">
      <c r="A27" s="84"/>
      <c r="B27" s="3"/>
      <c r="C27" s="3"/>
      <c r="D27" s="3"/>
      <c r="E27" s="6"/>
      <c r="F27" s="7"/>
    </row>
    <row r="28" ht="18" hidden="1"/>
    <row r="30" spans="1:11" ht="18.75">
      <c r="A30" s="185" t="s">
        <v>72</v>
      </c>
      <c r="B30" s="185"/>
      <c r="C30" s="185"/>
      <c r="D30" s="185"/>
      <c r="E30" s="185"/>
      <c r="F30" s="185"/>
      <c r="G30" s="185"/>
      <c r="H30" s="185"/>
      <c r="I30" s="185"/>
      <c r="J30" s="63"/>
      <c r="K30" s="63"/>
    </row>
    <row r="31" spans="1:11" ht="18.75">
      <c r="A31" s="186" t="s">
        <v>73</v>
      </c>
      <c r="B31" s="187"/>
      <c r="C31" s="187"/>
      <c r="D31" s="187"/>
      <c r="E31" s="187"/>
      <c r="F31" s="187"/>
      <c r="G31" s="187"/>
      <c r="H31" s="187"/>
      <c r="I31" s="187"/>
      <c r="J31" s="63"/>
      <c r="K31" s="63"/>
    </row>
    <row r="32" spans="1:11" ht="18.75">
      <c r="A32" s="188" t="s">
        <v>28</v>
      </c>
      <c r="B32" s="190" t="s">
        <v>26</v>
      </c>
      <c r="C32" s="190"/>
      <c r="D32" s="190"/>
      <c r="E32" s="190"/>
      <c r="F32" s="190" t="s">
        <v>27</v>
      </c>
      <c r="G32" s="190"/>
      <c r="H32" s="190"/>
      <c r="I32" s="190"/>
      <c r="J32" s="63"/>
      <c r="K32" s="63"/>
    </row>
    <row r="33" spans="1:11" ht="59.25" customHeight="1">
      <c r="A33" s="189"/>
      <c r="B33" s="85" t="s">
        <v>74</v>
      </c>
      <c r="C33" s="85" t="s">
        <v>81</v>
      </c>
      <c r="D33" s="86" t="s">
        <v>43</v>
      </c>
      <c r="E33" s="85" t="s">
        <v>25</v>
      </c>
      <c r="F33" s="85" t="s">
        <v>82</v>
      </c>
      <c r="G33" s="85" t="s">
        <v>77</v>
      </c>
      <c r="H33" s="86" t="s">
        <v>43</v>
      </c>
      <c r="I33" s="85" t="s">
        <v>25</v>
      </c>
      <c r="J33" s="63"/>
      <c r="K33" s="63"/>
    </row>
    <row r="34" spans="1:11" ht="18.75">
      <c r="A34" s="96" t="s">
        <v>29</v>
      </c>
      <c r="B34" s="87">
        <f>B35+B54</f>
        <v>1591629</v>
      </c>
      <c r="C34" s="87">
        <f>C35+C54</f>
        <v>1553322.94</v>
      </c>
      <c r="D34" s="88">
        <f>C34-B34</f>
        <v>-38306.060000000056</v>
      </c>
      <c r="E34" s="89">
        <f aca="true" t="shared" si="0" ref="E34:E47">C34*100/B34</f>
        <v>97.59327958965312</v>
      </c>
      <c r="F34" s="87">
        <v>0</v>
      </c>
      <c r="G34" s="87">
        <v>0</v>
      </c>
      <c r="H34" s="87">
        <v>0</v>
      </c>
      <c r="I34" s="90">
        <v>0</v>
      </c>
      <c r="J34" s="63"/>
      <c r="K34" s="63"/>
    </row>
    <row r="35" spans="1:11" ht="18.75">
      <c r="A35" s="119" t="s">
        <v>45</v>
      </c>
      <c r="B35" s="91">
        <f>B36+B37+B38+B44+B52+B51</f>
        <v>1591629</v>
      </c>
      <c r="C35" s="91">
        <f>C36+C37+C38+C44+C52+C51</f>
        <v>1553322.94</v>
      </c>
      <c r="D35" s="91">
        <f>D36+D37+D38+D44+D49</f>
        <v>-37694.99000000001</v>
      </c>
      <c r="E35" s="92">
        <f>C35*100/B35</f>
        <v>97.59327958965312</v>
      </c>
      <c r="F35" s="91">
        <f>F53</f>
        <v>0</v>
      </c>
      <c r="G35" s="91">
        <f>G53</f>
        <v>0</v>
      </c>
      <c r="H35" s="91">
        <v>0</v>
      </c>
      <c r="I35" s="93">
        <v>0</v>
      </c>
      <c r="J35" s="63"/>
      <c r="K35" s="63"/>
    </row>
    <row r="36" spans="1:11" ht="18.75">
      <c r="A36" s="96" t="s">
        <v>30</v>
      </c>
      <c r="B36" s="87">
        <v>1210547</v>
      </c>
      <c r="C36" s="87">
        <v>1191017.02</v>
      </c>
      <c r="D36" s="88">
        <f aca="true" t="shared" si="1" ref="D36:D52">C36-B36</f>
        <v>-19529.97999999998</v>
      </c>
      <c r="E36" s="89">
        <f t="shared" si="0"/>
        <v>98.38668139279186</v>
      </c>
      <c r="F36" s="87">
        <v>0</v>
      </c>
      <c r="G36" s="87">
        <v>0</v>
      </c>
      <c r="H36" s="87">
        <v>0</v>
      </c>
      <c r="I36" s="90">
        <v>0</v>
      </c>
      <c r="J36" s="63"/>
      <c r="K36" s="63"/>
    </row>
    <row r="37" spans="1:11" ht="18.75">
      <c r="A37" s="120" t="s">
        <v>54</v>
      </c>
      <c r="B37" s="87">
        <v>267661</v>
      </c>
      <c r="C37" s="87">
        <v>263779.22</v>
      </c>
      <c r="D37" s="88">
        <f t="shared" si="1"/>
        <v>-3881.780000000028</v>
      </c>
      <c r="E37" s="89">
        <f t="shared" si="0"/>
        <v>98.54974015639183</v>
      </c>
      <c r="F37" s="87">
        <v>0</v>
      </c>
      <c r="G37" s="87">
        <v>0</v>
      </c>
      <c r="H37" s="87">
        <v>0</v>
      </c>
      <c r="I37" s="90">
        <v>0</v>
      </c>
      <c r="J37" s="63"/>
      <c r="K37" s="63"/>
    </row>
    <row r="38" spans="1:11" ht="18.75">
      <c r="A38" s="120" t="s">
        <v>31</v>
      </c>
      <c r="B38" s="87">
        <f>SUM(B39:B43)</f>
        <v>53081</v>
      </c>
      <c r="C38" s="87">
        <f>SUM(C39:C43)</f>
        <v>39034.35</v>
      </c>
      <c r="D38" s="88">
        <f t="shared" si="1"/>
        <v>-14046.650000000001</v>
      </c>
      <c r="E38" s="89">
        <f t="shared" si="0"/>
        <v>73.53732974133871</v>
      </c>
      <c r="F38" s="87">
        <v>0</v>
      </c>
      <c r="G38" s="87">
        <v>0</v>
      </c>
      <c r="H38" s="87">
        <v>0</v>
      </c>
      <c r="I38" s="90">
        <v>0</v>
      </c>
      <c r="J38" s="63"/>
      <c r="K38" s="63"/>
    </row>
    <row r="39" spans="1:11" ht="18.75">
      <c r="A39" s="119" t="s">
        <v>32</v>
      </c>
      <c r="B39" s="91">
        <v>0</v>
      </c>
      <c r="C39" s="91">
        <v>0</v>
      </c>
      <c r="D39" s="88">
        <f t="shared" si="1"/>
        <v>0</v>
      </c>
      <c r="E39" s="89">
        <v>0</v>
      </c>
      <c r="F39" s="91">
        <v>0</v>
      </c>
      <c r="G39" s="91">
        <v>0</v>
      </c>
      <c r="H39" s="87">
        <v>0</v>
      </c>
      <c r="I39" s="90">
        <v>0</v>
      </c>
      <c r="J39" s="63"/>
      <c r="K39" s="63"/>
    </row>
    <row r="40" spans="1:11" ht="18.75">
      <c r="A40" s="119" t="s">
        <v>60</v>
      </c>
      <c r="B40" s="91">
        <v>1539</v>
      </c>
      <c r="C40" s="91">
        <v>1413</v>
      </c>
      <c r="D40" s="95">
        <f t="shared" si="1"/>
        <v>-126</v>
      </c>
      <c r="E40" s="92">
        <f t="shared" si="0"/>
        <v>91.81286549707602</v>
      </c>
      <c r="F40" s="91">
        <v>0</v>
      </c>
      <c r="G40" s="91">
        <v>0</v>
      </c>
      <c r="H40" s="91">
        <v>0</v>
      </c>
      <c r="I40" s="93">
        <v>0</v>
      </c>
      <c r="J40" s="63"/>
      <c r="K40" s="63"/>
    </row>
    <row r="41" spans="1:11" ht="18.75">
      <c r="A41" s="119" t="s">
        <v>61</v>
      </c>
      <c r="B41" s="91">
        <v>5340</v>
      </c>
      <c r="C41" s="91">
        <v>2498.51</v>
      </c>
      <c r="D41" s="95">
        <f t="shared" si="1"/>
        <v>-2841.49</v>
      </c>
      <c r="E41" s="92">
        <f t="shared" si="0"/>
        <v>46.78857677902622</v>
      </c>
      <c r="F41" s="91">
        <v>0</v>
      </c>
      <c r="G41" s="91">
        <v>0</v>
      </c>
      <c r="H41" s="91">
        <v>0</v>
      </c>
      <c r="I41" s="93">
        <v>0</v>
      </c>
      <c r="J41" s="63"/>
      <c r="K41" s="63"/>
    </row>
    <row r="42" spans="1:11" ht="18.75">
      <c r="A42" s="119" t="s">
        <v>62</v>
      </c>
      <c r="B42" s="91">
        <v>45608</v>
      </c>
      <c r="C42" s="91">
        <v>34592.92</v>
      </c>
      <c r="D42" s="95">
        <f t="shared" si="1"/>
        <v>-11015.080000000002</v>
      </c>
      <c r="E42" s="92">
        <f t="shared" si="0"/>
        <v>75.84835993685319</v>
      </c>
      <c r="F42" s="91">
        <v>0</v>
      </c>
      <c r="G42" s="91">
        <v>0</v>
      </c>
      <c r="H42" s="91">
        <v>0</v>
      </c>
      <c r="I42" s="93">
        <v>0</v>
      </c>
      <c r="J42" s="63"/>
      <c r="K42" s="63"/>
    </row>
    <row r="43" spans="1:11" ht="18.75" customHeight="1">
      <c r="A43" s="119" t="s">
        <v>63</v>
      </c>
      <c r="B43" s="91">
        <v>594</v>
      </c>
      <c r="C43" s="91">
        <v>529.92</v>
      </c>
      <c r="D43" s="95">
        <f t="shared" si="1"/>
        <v>-64.08000000000004</v>
      </c>
      <c r="E43" s="92">
        <f t="shared" si="0"/>
        <v>89.2121212121212</v>
      </c>
      <c r="F43" s="91"/>
      <c r="G43" s="91"/>
      <c r="H43" s="91"/>
      <c r="I43" s="93"/>
      <c r="J43" s="63"/>
      <c r="K43" s="63"/>
    </row>
    <row r="44" spans="1:11" ht="18.75">
      <c r="A44" s="120" t="s">
        <v>38</v>
      </c>
      <c r="B44" s="87">
        <f>SUM(B45:B48)</f>
        <v>56610</v>
      </c>
      <c r="C44" s="87">
        <f>SUM(C45:C48)</f>
        <v>56373.42</v>
      </c>
      <c r="D44" s="88">
        <f t="shared" si="1"/>
        <v>-236.58000000000175</v>
      </c>
      <c r="E44" s="89">
        <f t="shared" si="0"/>
        <v>99.58208797032326</v>
      </c>
      <c r="F44" s="87">
        <v>0</v>
      </c>
      <c r="G44" s="87">
        <v>0</v>
      </c>
      <c r="H44" s="87">
        <v>0</v>
      </c>
      <c r="I44" s="90">
        <v>0</v>
      </c>
      <c r="J44" s="63"/>
      <c r="K44" s="63"/>
    </row>
    <row r="45" spans="1:11" ht="18.75" customHeight="1">
      <c r="A45" s="119" t="s">
        <v>64</v>
      </c>
      <c r="B45" s="91">
        <v>50310</v>
      </c>
      <c r="C45" s="91">
        <v>47446.19</v>
      </c>
      <c r="D45" s="95">
        <f t="shared" si="1"/>
        <v>-2863.8099999999977</v>
      </c>
      <c r="E45" s="92">
        <f t="shared" si="0"/>
        <v>94.30767243092825</v>
      </c>
      <c r="F45" s="91">
        <v>0</v>
      </c>
      <c r="G45" s="91">
        <v>0</v>
      </c>
      <c r="H45" s="91">
        <v>0</v>
      </c>
      <c r="I45" s="93">
        <v>0</v>
      </c>
      <c r="J45" s="63"/>
      <c r="K45" s="63"/>
    </row>
    <row r="46" spans="1:11" ht="18.75" customHeight="1">
      <c r="A46" s="119" t="s">
        <v>78</v>
      </c>
      <c r="B46" s="91">
        <v>900</v>
      </c>
      <c r="C46" s="91">
        <v>900</v>
      </c>
      <c r="D46" s="95">
        <f t="shared" si="1"/>
        <v>0</v>
      </c>
      <c r="E46" s="92">
        <f t="shared" si="0"/>
        <v>100</v>
      </c>
      <c r="F46" s="91">
        <v>0</v>
      </c>
      <c r="G46" s="91">
        <v>0</v>
      </c>
      <c r="H46" s="91">
        <v>0</v>
      </c>
      <c r="I46" s="93">
        <v>0</v>
      </c>
      <c r="J46" s="63"/>
      <c r="K46" s="63"/>
    </row>
    <row r="47" spans="1:11" ht="18.75" customHeight="1">
      <c r="A47" s="119" t="s">
        <v>65</v>
      </c>
      <c r="B47" s="91">
        <v>5400</v>
      </c>
      <c r="C47" s="91">
        <v>8027.23</v>
      </c>
      <c r="D47" s="95">
        <f t="shared" si="1"/>
        <v>2627.2299999999996</v>
      </c>
      <c r="E47" s="92">
        <f t="shared" si="0"/>
        <v>148.6524074074074</v>
      </c>
      <c r="F47" s="91">
        <v>0</v>
      </c>
      <c r="G47" s="91">
        <v>0</v>
      </c>
      <c r="H47" s="91">
        <v>0</v>
      </c>
      <c r="I47" s="93">
        <v>0</v>
      </c>
      <c r="J47" s="63"/>
      <c r="K47" s="63"/>
    </row>
    <row r="48" spans="1:11" ht="18.75">
      <c r="A48" s="119" t="s">
        <v>34</v>
      </c>
      <c r="B48" s="91">
        <v>0</v>
      </c>
      <c r="C48" s="91">
        <v>0</v>
      </c>
      <c r="D48" s="88">
        <f t="shared" si="1"/>
        <v>0</v>
      </c>
      <c r="E48" s="89">
        <v>0</v>
      </c>
      <c r="F48" s="91">
        <v>0</v>
      </c>
      <c r="G48" s="91">
        <v>0</v>
      </c>
      <c r="H48" s="87">
        <v>0</v>
      </c>
      <c r="I48" s="90">
        <v>0</v>
      </c>
      <c r="J48" s="63"/>
      <c r="K48" s="63"/>
    </row>
    <row r="49" spans="1:11" s="98" customFormat="1" ht="18.75">
      <c r="A49" s="120" t="s">
        <v>35</v>
      </c>
      <c r="B49" s="87">
        <v>0</v>
      </c>
      <c r="C49" s="87">
        <v>0</v>
      </c>
      <c r="D49" s="88">
        <f t="shared" si="1"/>
        <v>0</v>
      </c>
      <c r="E49" s="89">
        <v>0</v>
      </c>
      <c r="F49" s="87">
        <v>0</v>
      </c>
      <c r="G49" s="87">
        <v>0</v>
      </c>
      <c r="H49" s="87">
        <v>0</v>
      </c>
      <c r="I49" s="90">
        <v>0</v>
      </c>
      <c r="J49" s="97"/>
      <c r="K49" s="97"/>
    </row>
    <row r="50" spans="1:11" s="98" customFormat="1" ht="18.75" customHeight="1">
      <c r="A50" s="120" t="s">
        <v>20</v>
      </c>
      <c r="B50" s="99"/>
      <c r="C50" s="99"/>
      <c r="D50" s="88">
        <f t="shared" si="1"/>
        <v>0</v>
      </c>
      <c r="E50" s="100"/>
      <c r="F50" s="101"/>
      <c r="G50" s="99"/>
      <c r="H50" s="99"/>
      <c r="I50" s="102"/>
      <c r="J50" s="97"/>
      <c r="K50" s="97"/>
    </row>
    <row r="51" spans="1:11" s="98" customFormat="1" ht="18.75">
      <c r="A51" s="120" t="s">
        <v>49</v>
      </c>
      <c r="B51" s="87">
        <v>3730</v>
      </c>
      <c r="C51" s="87">
        <v>3118.93</v>
      </c>
      <c r="D51" s="87">
        <f>C51-B51</f>
        <v>-611.0700000000002</v>
      </c>
      <c r="E51" s="90">
        <f>C51*100/B51</f>
        <v>83.61742627345845</v>
      </c>
      <c r="F51" s="87">
        <v>0</v>
      </c>
      <c r="G51" s="87">
        <v>0</v>
      </c>
      <c r="H51" s="87">
        <v>0</v>
      </c>
      <c r="I51" s="90">
        <v>0</v>
      </c>
      <c r="J51" s="97"/>
      <c r="K51" s="97"/>
    </row>
    <row r="52" spans="1:11" s="98" customFormat="1" ht="18.75">
      <c r="A52" s="120" t="s">
        <v>44</v>
      </c>
      <c r="B52" s="87">
        <v>0</v>
      </c>
      <c r="C52" s="87">
        <v>0</v>
      </c>
      <c r="D52" s="87">
        <f t="shared" si="1"/>
        <v>0</v>
      </c>
      <c r="E52" s="90" t="e">
        <f>C52*100/B52</f>
        <v>#DIV/0!</v>
      </c>
      <c r="F52" s="87">
        <v>0</v>
      </c>
      <c r="G52" s="87">
        <v>0</v>
      </c>
      <c r="H52" s="87">
        <v>0</v>
      </c>
      <c r="I52" s="90">
        <v>0</v>
      </c>
      <c r="J52" s="97"/>
      <c r="K52" s="97"/>
    </row>
    <row r="53" spans="1:11" s="98" customFormat="1" ht="18.75" customHeight="1">
      <c r="A53" s="120" t="s">
        <v>48</v>
      </c>
      <c r="B53" s="99">
        <v>0</v>
      </c>
      <c r="C53" s="99">
        <v>0</v>
      </c>
      <c r="D53" s="88">
        <v>0</v>
      </c>
      <c r="E53" s="100">
        <v>0</v>
      </c>
      <c r="F53" s="99">
        <v>0</v>
      </c>
      <c r="G53" s="99">
        <v>0</v>
      </c>
      <c r="H53" s="99">
        <v>0</v>
      </c>
      <c r="I53" s="102">
        <v>0</v>
      </c>
      <c r="J53" s="97"/>
      <c r="K53" s="97"/>
    </row>
    <row r="54" spans="1:11" s="98" customFormat="1" ht="18.75">
      <c r="A54" s="121" t="s">
        <v>44</v>
      </c>
      <c r="B54" s="91">
        <f>B55</f>
        <v>0</v>
      </c>
      <c r="C54" s="91">
        <f>C55</f>
        <v>0</v>
      </c>
      <c r="D54" s="91">
        <f>D55</f>
        <v>0</v>
      </c>
      <c r="E54" s="93">
        <v>0</v>
      </c>
      <c r="F54" s="91">
        <f>F55</f>
        <v>0</v>
      </c>
      <c r="G54" s="91">
        <f>G55</f>
        <v>0</v>
      </c>
      <c r="H54" s="91">
        <f>H55</f>
        <v>0</v>
      </c>
      <c r="I54" s="93">
        <v>0</v>
      </c>
      <c r="J54" s="97"/>
      <c r="K54" s="97"/>
    </row>
    <row r="55" spans="1:11" s="98" customFormat="1" ht="18.75" customHeight="1">
      <c r="A55" s="119" t="s">
        <v>50</v>
      </c>
      <c r="B55" s="87">
        <v>0</v>
      </c>
      <c r="C55" s="87">
        <v>0</v>
      </c>
      <c r="D55" s="87">
        <v>0</v>
      </c>
      <c r="E55" s="90">
        <v>0</v>
      </c>
      <c r="F55" s="87">
        <v>0</v>
      </c>
      <c r="G55" s="87">
        <v>0</v>
      </c>
      <c r="H55" s="87">
        <f>G55-F55</f>
        <v>0</v>
      </c>
      <c r="I55" s="90">
        <v>0</v>
      </c>
      <c r="J55" s="97"/>
      <c r="K55" s="97"/>
    </row>
    <row r="56" spans="1:11" ht="18.75">
      <c r="A56" s="103"/>
      <c r="B56" s="105"/>
      <c r="C56" s="105"/>
      <c r="D56" s="105"/>
      <c r="E56" s="106"/>
      <c r="F56" s="15"/>
      <c r="G56" s="15" t="s">
        <v>47</v>
      </c>
      <c r="H56" s="105"/>
      <c r="I56" s="106"/>
      <c r="J56" s="63"/>
      <c r="K56" s="63"/>
    </row>
    <row r="57" spans="1:11" ht="18.75">
      <c r="A57" s="96" t="s">
        <v>36</v>
      </c>
      <c r="B57" s="87">
        <f>B58</f>
        <v>676194</v>
      </c>
      <c r="C57" s="87">
        <f>SUM(C59,C67,C68,C70)</f>
        <v>604916.88</v>
      </c>
      <c r="D57" s="87">
        <f>C57-B57</f>
        <v>-71277.12</v>
      </c>
      <c r="E57" s="89">
        <f aca="true" t="shared" si="2" ref="E57:E67">C57*100/B57</f>
        <v>89.45907239638329</v>
      </c>
      <c r="F57" s="87">
        <f>F59+F67+F70</f>
        <v>0</v>
      </c>
      <c r="G57" s="87">
        <f>G59+G67+G70</f>
        <v>0</v>
      </c>
      <c r="H57" s="87">
        <f>G57-F57</f>
        <v>0</v>
      </c>
      <c r="I57" s="90">
        <v>0</v>
      </c>
      <c r="J57" s="63"/>
      <c r="K57" s="63"/>
    </row>
    <row r="58" spans="1:11" ht="18.75">
      <c r="A58" s="119" t="s">
        <v>45</v>
      </c>
      <c r="B58" s="91">
        <f>B59+B67+B70</f>
        <v>676194</v>
      </c>
      <c r="C58" s="91">
        <f>C59+C67+C70</f>
        <v>604916.88</v>
      </c>
      <c r="D58" s="91">
        <f>C58-B58</f>
        <v>-71277.12</v>
      </c>
      <c r="E58" s="92">
        <f>C58*100/B58</f>
        <v>89.45907239638329</v>
      </c>
      <c r="F58" s="91">
        <v>0</v>
      </c>
      <c r="G58" s="91">
        <v>0</v>
      </c>
      <c r="H58" s="87">
        <f aca="true" t="shared" si="3" ref="H58:H76">G58-F58</f>
        <v>0</v>
      </c>
      <c r="I58" s="93">
        <v>0</v>
      </c>
      <c r="J58" s="63"/>
      <c r="K58" s="63"/>
    </row>
    <row r="59" spans="1:11" ht="18.75">
      <c r="A59" s="96" t="s">
        <v>37</v>
      </c>
      <c r="B59" s="87">
        <v>289950</v>
      </c>
      <c r="C59" s="87">
        <v>286668.18</v>
      </c>
      <c r="D59" s="87">
        <f aca="true" t="shared" si="4" ref="D59:D75">C59-B59</f>
        <v>-3281.820000000007</v>
      </c>
      <c r="E59" s="89">
        <f t="shared" si="2"/>
        <v>98.86814278323848</v>
      </c>
      <c r="F59" s="87">
        <v>0</v>
      </c>
      <c r="G59" s="87">
        <v>0</v>
      </c>
      <c r="H59" s="87">
        <f t="shared" si="3"/>
        <v>0</v>
      </c>
      <c r="I59" s="90">
        <v>0</v>
      </c>
      <c r="J59" s="63"/>
      <c r="K59" s="63"/>
    </row>
    <row r="60" spans="1:11" ht="18.75">
      <c r="A60" s="120" t="s">
        <v>23</v>
      </c>
      <c r="B60" s="87"/>
      <c r="C60" s="87"/>
      <c r="D60" s="87">
        <f t="shared" si="4"/>
        <v>0</v>
      </c>
      <c r="E60" s="89" t="e">
        <f t="shared" si="2"/>
        <v>#DIV/0!</v>
      </c>
      <c r="F60" s="87"/>
      <c r="G60" s="87"/>
      <c r="H60" s="87">
        <f t="shared" si="3"/>
        <v>0</v>
      </c>
      <c r="I60" s="90"/>
      <c r="J60" s="63"/>
      <c r="K60" s="63"/>
    </row>
    <row r="61" spans="1:11" ht="18.75">
      <c r="A61" s="120" t="s">
        <v>2</v>
      </c>
      <c r="B61" s="87">
        <f>SUM(B62:B64)</f>
        <v>0</v>
      </c>
      <c r="C61" s="87">
        <f>SUM(C62:C64)</f>
        <v>1</v>
      </c>
      <c r="D61" s="87">
        <f t="shared" si="4"/>
        <v>1</v>
      </c>
      <c r="E61" s="89" t="e">
        <f t="shared" si="2"/>
        <v>#DIV/0!</v>
      </c>
      <c r="F61" s="87"/>
      <c r="G61" s="87"/>
      <c r="H61" s="87">
        <f t="shared" si="3"/>
        <v>0</v>
      </c>
      <c r="I61" s="90"/>
      <c r="J61" s="63"/>
      <c r="K61" s="63"/>
    </row>
    <row r="62" spans="1:11" ht="18.75">
      <c r="A62" s="119" t="s">
        <v>5</v>
      </c>
      <c r="B62" s="87"/>
      <c r="C62" s="87"/>
      <c r="D62" s="87">
        <f t="shared" si="4"/>
        <v>0</v>
      </c>
      <c r="E62" s="89" t="e">
        <f t="shared" si="2"/>
        <v>#DIV/0!</v>
      </c>
      <c r="F62" s="87"/>
      <c r="G62" s="87"/>
      <c r="H62" s="87">
        <f t="shared" si="3"/>
        <v>0</v>
      </c>
      <c r="I62" s="90"/>
      <c r="J62" s="63"/>
      <c r="K62" s="63"/>
    </row>
    <row r="63" spans="1:11" ht="18.75">
      <c r="A63" s="119" t="s">
        <v>15</v>
      </c>
      <c r="B63" s="87"/>
      <c r="C63" s="87"/>
      <c r="D63" s="87">
        <f t="shared" si="4"/>
        <v>0</v>
      </c>
      <c r="E63" s="89" t="e">
        <f t="shared" si="2"/>
        <v>#DIV/0!</v>
      </c>
      <c r="F63" s="87"/>
      <c r="G63" s="87"/>
      <c r="H63" s="87">
        <f t="shared" si="3"/>
        <v>0</v>
      </c>
      <c r="I63" s="90"/>
      <c r="J63" s="63"/>
      <c r="K63" s="63"/>
    </row>
    <row r="64" spans="1:11" ht="18.75">
      <c r="A64" s="119" t="s">
        <v>16</v>
      </c>
      <c r="B64" s="87">
        <v>0</v>
      </c>
      <c r="C64" s="87">
        <v>1</v>
      </c>
      <c r="D64" s="87">
        <f t="shared" si="4"/>
        <v>1</v>
      </c>
      <c r="E64" s="89" t="e">
        <f t="shared" si="2"/>
        <v>#DIV/0!</v>
      </c>
      <c r="F64" s="87"/>
      <c r="G64" s="87"/>
      <c r="H64" s="87">
        <f t="shared" si="3"/>
        <v>0</v>
      </c>
      <c r="I64" s="90"/>
      <c r="J64" s="63"/>
      <c r="K64" s="63"/>
    </row>
    <row r="65" spans="1:11" ht="18.75">
      <c r="A65" s="120" t="s">
        <v>2</v>
      </c>
      <c r="B65" s="87">
        <f>SUM(B66)</f>
        <v>0</v>
      </c>
      <c r="C65" s="87">
        <f>SUM(C66)</f>
        <v>0</v>
      </c>
      <c r="D65" s="87">
        <f t="shared" si="4"/>
        <v>0</v>
      </c>
      <c r="E65" s="89" t="e">
        <f t="shared" si="2"/>
        <v>#DIV/0!</v>
      </c>
      <c r="F65" s="87"/>
      <c r="G65" s="87"/>
      <c r="H65" s="87">
        <f t="shared" si="3"/>
        <v>0</v>
      </c>
      <c r="I65" s="90"/>
      <c r="J65" s="63"/>
      <c r="K65" s="63"/>
    </row>
    <row r="66" spans="1:11" ht="18.75" customHeight="1">
      <c r="A66" s="119" t="s">
        <v>14</v>
      </c>
      <c r="B66" s="87"/>
      <c r="C66" s="87"/>
      <c r="D66" s="87">
        <f t="shared" si="4"/>
        <v>0</v>
      </c>
      <c r="E66" s="89" t="e">
        <f t="shared" si="2"/>
        <v>#DIV/0!</v>
      </c>
      <c r="F66" s="87"/>
      <c r="G66" s="87"/>
      <c r="H66" s="87">
        <f t="shared" si="3"/>
        <v>0</v>
      </c>
      <c r="I66" s="90"/>
      <c r="J66" s="63"/>
      <c r="K66" s="63"/>
    </row>
    <row r="67" spans="1:11" ht="18.75">
      <c r="A67" s="120" t="s">
        <v>55</v>
      </c>
      <c r="B67" s="87">
        <v>63794</v>
      </c>
      <c r="C67" s="87">
        <v>63067</v>
      </c>
      <c r="D67" s="87">
        <f t="shared" si="4"/>
        <v>-727</v>
      </c>
      <c r="E67" s="89">
        <f t="shared" si="2"/>
        <v>98.86039439445716</v>
      </c>
      <c r="F67" s="87">
        <v>0</v>
      </c>
      <c r="G67" s="87">
        <v>0</v>
      </c>
      <c r="H67" s="87">
        <f t="shared" si="3"/>
        <v>0</v>
      </c>
      <c r="I67" s="90">
        <v>0</v>
      </c>
      <c r="J67" s="63"/>
      <c r="K67" s="63"/>
    </row>
    <row r="68" spans="1:11" ht="18.75">
      <c r="A68" s="120" t="s">
        <v>31</v>
      </c>
      <c r="B68" s="87">
        <f>SUM(B69:B69)</f>
        <v>0</v>
      </c>
      <c r="C68" s="87">
        <f>SUM(C69:C69)</f>
        <v>0</v>
      </c>
      <c r="D68" s="87">
        <f t="shared" si="4"/>
        <v>0</v>
      </c>
      <c r="E68" s="89">
        <v>0</v>
      </c>
      <c r="F68" s="87">
        <v>0</v>
      </c>
      <c r="G68" s="87">
        <v>0</v>
      </c>
      <c r="H68" s="87">
        <f t="shared" si="3"/>
        <v>0</v>
      </c>
      <c r="I68" s="90">
        <v>0</v>
      </c>
      <c r="J68" s="63"/>
      <c r="K68" s="63"/>
    </row>
    <row r="69" spans="1:11" ht="18.75">
      <c r="A69" s="119" t="s">
        <v>33</v>
      </c>
      <c r="B69" s="91">
        <v>0</v>
      </c>
      <c r="C69" s="91">
        <v>0</v>
      </c>
      <c r="D69" s="91">
        <f t="shared" si="4"/>
        <v>0</v>
      </c>
      <c r="E69" s="92">
        <v>0</v>
      </c>
      <c r="F69" s="91">
        <v>0</v>
      </c>
      <c r="G69" s="91">
        <v>0</v>
      </c>
      <c r="H69" s="87">
        <f t="shared" si="3"/>
        <v>0</v>
      </c>
      <c r="I69" s="90">
        <v>0</v>
      </c>
      <c r="J69" s="63"/>
      <c r="K69" s="63"/>
    </row>
    <row r="70" spans="1:11" ht="18.75">
      <c r="A70" s="120" t="s">
        <v>38</v>
      </c>
      <c r="B70" s="87">
        <f>B74+B72+B76+B75</f>
        <v>322450</v>
      </c>
      <c r="C70" s="87">
        <f>C72+C74+C76+C75</f>
        <v>255181.7</v>
      </c>
      <c r="D70" s="87">
        <f t="shared" si="4"/>
        <v>-67268.29999999999</v>
      </c>
      <c r="E70" s="89">
        <f>C70*100/B70</f>
        <v>79.13837804310747</v>
      </c>
      <c r="F70" s="87">
        <f>F76+F75+F74</f>
        <v>0</v>
      </c>
      <c r="G70" s="87">
        <f>G76+G75+G74</f>
        <v>0</v>
      </c>
      <c r="H70" s="87">
        <f t="shared" si="3"/>
        <v>0</v>
      </c>
      <c r="I70" s="90">
        <v>0</v>
      </c>
      <c r="J70" s="63"/>
      <c r="K70" s="63"/>
    </row>
    <row r="71" spans="1:11" ht="18.75" customHeight="1">
      <c r="A71" s="119" t="s">
        <v>41</v>
      </c>
      <c r="B71" s="91">
        <v>0</v>
      </c>
      <c r="C71" s="91">
        <v>0</v>
      </c>
      <c r="D71" s="91">
        <f t="shared" si="4"/>
        <v>0</v>
      </c>
      <c r="E71" s="92">
        <v>0</v>
      </c>
      <c r="F71" s="91">
        <v>0</v>
      </c>
      <c r="G71" s="91">
        <v>0</v>
      </c>
      <c r="H71" s="87">
        <f t="shared" si="3"/>
        <v>0</v>
      </c>
      <c r="I71" s="93">
        <v>0</v>
      </c>
      <c r="J71" s="63"/>
      <c r="K71" s="63"/>
    </row>
    <row r="72" spans="1:11" ht="18.75" customHeight="1">
      <c r="A72" s="119" t="s">
        <v>66</v>
      </c>
      <c r="B72" s="91">
        <v>37880</v>
      </c>
      <c r="C72" s="91">
        <v>19793.82</v>
      </c>
      <c r="D72" s="91">
        <f t="shared" si="4"/>
        <v>-18086.18</v>
      </c>
      <c r="E72" s="92">
        <v>0</v>
      </c>
      <c r="F72" s="91">
        <v>0</v>
      </c>
      <c r="G72" s="91">
        <v>0</v>
      </c>
      <c r="H72" s="87">
        <f t="shared" si="3"/>
        <v>0</v>
      </c>
      <c r="I72" s="93">
        <v>0</v>
      </c>
      <c r="J72" s="63"/>
      <c r="K72" s="63"/>
    </row>
    <row r="73" spans="1:11" ht="18.75">
      <c r="A73" s="119" t="s">
        <v>44</v>
      </c>
      <c r="B73" s="91">
        <v>0</v>
      </c>
      <c r="C73" s="91">
        <v>59192.3</v>
      </c>
      <c r="D73" s="91">
        <f t="shared" si="4"/>
        <v>59192.3</v>
      </c>
      <c r="E73" s="93">
        <v>0</v>
      </c>
      <c r="F73" s="91">
        <f>F76+F74</f>
        <v>0</v>
      </c>
      <c r="G73" s="91">
        <f>G76+G74</f>
        <v>0</v>
      </c>
      <c r="H73" s="87">
        <f t="shared" si="3"/>
        <v>0</v>
      </c>
      <c r="I73" s="90" t="e">
        <f>G73*100/F73</f>
        <v>#DIV/0!</v>
      </c>
      <c r="J73" s="63"/>
      <c r="K73" s="63"/>
    </row>
    <row r="74" spans="1:11" ht="18.75" customHeight="1">
      <c r="A74" s="119" t="s">
        <v>64</v>
      </c>
      <c r="B74" s="91">
        <v>145160</v>
      </c>
      <c r="C74" s="91">
        <v>113871.24</v>
      </c>
      <c r="D74" s="91">
        <f t="shared" si="4"/>
        <v>-31288.759999999995</v>
      </c>
      <c r="E74" s="93">
        <v>0</v>
      </c>
      <c r="F74" s="91">
        <v>0</v>
      </c>
      <c r="G74" s="91">
        <v>0</v>
      </c>
      <c r="H74" s="87">
        <f t="shared" si="3"/>
        <v>0</v>
      </c>
      <c r="I74" s="93">
        <v>0</v>
      </c>
      <c r="J74" s="63"/>
      <c r="K74" s="63"/>
    </row>
    <row r="75" spans="1:11" ht="18.75">
      <c r="A75" s="119" t="s">
        <v>67</v>
      </c>
      <c r="B75" s="91">
        <v>139410</v>
      </c>
      <c r="C75" s="91">
        <v>121516.64</v>
      </c>
      <c r="D75" s="91">
        <f t="shared" si="4"/>
        <v>-17893.36</v>
      </c>
      <c r="E75" s="93">
        <v>0</v>
      </c>
      <c r="F75" s="91">
        <v>0</v>
      </c>
      <c r="G75" s="91">
        <v>0</v>
      </c>
      <c r="H75" s="87">
        <f t="shared" si="3"/>
        <v>0</v>
      </c>
      <c r="I75" s="93">
        <v>0</v>
      </c>
      <c r="J75" s="63"/>
      <c r="K75" s="63"/>
    </row>
    <row r="76" spans="1:11" ht="18.75">
      <c r="A76" s="119" t="s">
        <v>44</v>
      </c>
      <c r="B76" s="91">
        <v>0</v>
      </c>
      <c r="C76" s="91">
        <v>0</v>
      </c>
      <c r="D76" s="91">
        <v>0</v>
      </c>
      <c r="E76" s="93">
        <v>0</v>
      </c>
      <c r="F76" s="91">
        <v>0</v>
      </c>
      <c r="G76" s="91">
        <v>0</v>
      </c>
      <c r="H76" s="87">
        <f t="shared" si="3"/>
        <v>0</v>
      </c>
      <c r="I76" s="93">
        <v>0</v>
      </c>
      <c r="J76" s="63"/>
      <c r="K76" s="63"/>
    </row>
    <row r="77" spans="1:11" ht="18.75">
      <c r="A77" s="104"/>
      <c r="B77" s="15"/>
      <c r="C77" s="15"/>
      <c r="D77" s="15"/>
      <c r="E77" s="107"/>
      <c r="F77" s="15"/>
      <c r="G77" s="15"/>
      <c r="H77" s="15"/>
      <c r="I77" s="107"/>
      <c r="J77" s="63"/>
      <c r="K77" s="63"/>
    </row>
    <row r="78" spans="1:11" ht="18.75">
      <c r="A78" s="96" t="s">
        <v>51</v>
      </c>
      <c r="B78" s="87">
        <v>0</v>
      </c>
      <c r="C78" s="87">
        <f>C79</f>
        <v>0</v>
      </c>
      <c r="D78" s="87">
        <f>C78-B78</f>
        <v>0</v>
      </c>
      <c r="E78" s="90">
        <v>0</v>
      </c>
      <c r="F78" s="87">
        <v>0</v>
      </c>
      <c r="G78" s="87">
        <v>0</v>
      </c>
      <c r="H78" s="87">
        <v>0</v>
      </c>
      <c r="I78" s="90">
        <v>0</v>
      </c>
      <c r="J78" s="63"/>
      <c r="K78" s="63"/>
    </row>
    <row r="79" spans="1:11" ht="18.75">
      <c r="A79" s="94" t="s">
        <v>45</v>
      </c>
      <c r="B79" s="91">
        <v>0</v>
      </c>
      <c r="C79" s="91">
        <f>C80</f>
        <v>0</v>
      </c>
      <c r="D79" s="91">
        <f>C79-B79</f>
        <v>0</v>
      </c>
      <c r="E79" s="93">
        <v>0</v>
      </c>
      <c r="F79" s="91">
        <v>0</v>
      </c>
      <c r="G79" s="91">
        <v>0</v>
      </c>
      <c r="H79" s="91">
        <v>0</v>
      </c>
      <c r="I79" s="93">
        <v>0</v>
      </c>
      <c r="J79" s="63"/>
      <c r="K79" s="63"/>
    </row>
    <row r="80" spans="1:11" ht="18.75">
      <c r="A80" s="96" t="s">
        <v>38</v>
      </c>
      <c r="B80" s="87">
        <v>0</v>
      </c>
      <c r="C80" s="87">
        <f>C81</f>
        <v>0</v>
      </c>
      <c r="D80" s="87">
        <f>C80-B80</f>
        <v>0</v>
      </c>
      <c r="E80" s="90">
        <v>0</v>
      </c>
      <c r="F80" s="87">
        <v>0</v>
      </c>
      <c r="G80" s="87">
        <v>0</v>
      </c>
      <c r="H80" s="87">
        <v>0</v>
      </c>
      <c r="I80" s="90">
        <v>0</v>
      </c>
      <c r="J80" s="63"/>
      <c r="K80" s="63"/>
    </row>
    <row r="81" spans="1:11" ht="18.75" customHeight="1">
      <c r="A81" s="94" t="s">
        <v>53</v>
      </c>
      <c r="B81" s="91">
        <v>0</v>
      </c>
      <c r="C81" s="91">
        <v>0</v>
      </c>
      <c r="D81" s="91">
        <f>C81-B81</f>
        <v>0</v>
      </c>
      <c r="E81" s="93">
        <v>0</v>
      </c>
      <c r="F81" s="91">
        <v>0</v>
      </c>
      <c r="G81" s="91">
        <v>0</v>
      </c>
      <c r="H81" s="91">
        <v>0</v>
      </c>
      <c r="I81" s="93">
        <v>0</v>
      </c>
      <c r="J81" s="63"/>
      <c r="K81" s="63"/>
    </row>
    <row r="82" spans="1:11" ht="18.75">
      <c r="A82" s="108"/>
      <c r="B82" s="15">
        <v>0</v>
      </c>
      <c r="C82" s="15"/>
      <c r="D82" s="105"/>
      <c r="E82" s="106"/>
      <c r="F82" s="15"/>
      <c r="G82" s="15"/>
      <c r="H82" s="105"/>
      <c r="I82" s="106"/>
      <c r="J82" s="63"/>
      <c r="K82" s="63"/>
    </row>
    <row r="83" spans="1:11" ht="18.75">
      <c r="A83" s="120" t="s">
        <v>39</v>
      </c>
      <c r="B83" s="87">
        <f>B84</f>
        <v>23000</v>
      </c>
      <c r="C83" s="87">
        <f>C84</f>
        <v>18265</v>
      </c>
      <c r="D83" s="87">
        <f>D86</f>
        <v>265</v>
      </c>
      <c r="E83" s="89">
        <v>0</v>
      </c>
      <c r="F83" s="87">
        <f>F84</f>
        <v>0</v>
      </c>
      <c r="G83" s="87">
        <f>G84</f>
        <v>0</v>
      </c>
      <c r="H83" s="87">
        <f>H86</f>
        <v>0</v>
      </c>
      <c r="I83" s="90" t="e">
        <f>G83*100/F83</f>
        <v>#DIV/0!</v>
      </c>
      <c r="J83" s="63"/>
      <c r="K83" s="63"/>
    </row>
    <row r="84" spans="1:11" ht="18.75">
      <c r="A84" s="119" t="s">
        <v>45</v>
      </c>
      <c r="B84" s="91">
        <f>B85+B86</f>
        <v>23000</v>
      </c>
      <c r="C84" s="91">
        <f>C85+C86</f>
        <v>18265</v>
      </c>
      <c r="D84" s="91">
        <v>0</v>
      </c>
      <c r="E84" s="92">
        <v>0</v>
      </c>
      <c r="F84" s="91">
        <f>F86+F85</f>
        <v>0</v>
      </c>
      <c r="G84" s="91">
        <f>G86+G85</f>
        <v>0</v>
      </c>
      <c r="H84" s="91">
        <f>H86</f>
        <v>0</v>
      </c>
      <c r="I84" s="93" t="e">
        <f>I86</f>
        <v>#DIV/0!</v>
      </c>
      <c r="J84" s="63"/>
      <c r="K84" s="63"/>
    </row>
    <row r="85" spans="1:11" ht="18.75">
      <c r="A85" s="119" t="s">
        <v>68</v>
      </c>
      <c r="B85" s="91">
        <v>10000</v>
      </c>
      <c r="C85" s="91">
        <v>5000</v>
      </c>
      <c r="D85" s="91">
        <f>C85-B85</f>
        <v>-5000</v>
      </c>
      <c r="E85" s="93">
        <v>0</v>
      </c>
      <c r="F85" s="91">
        <v>0</v>
      </c>
      <c r="G85" s="91">
        <v>0</v>
      </c>
      <c r="H85" s="91"/>
      <c r="I85" s="93"/>
      <c r="J85" s="63"/>
      <c r="K85" s="63"/>
    </row>
    <row r="86" spans="1:11" ht="18.75">
      <c r="A86" s="119" t="s">
        <v>69</v>
      </c>
      <c r="B86" s="91">
        <v>13000</v>
      </c>
      <c r="C86" s="91">
        <v>13265</v>
      </c>
      <c r="D86" s="91">
        <f>C86-B86</f>
        <v>265</v>
      </c>
      <c r="E86" s="93">
        <v>0</v>
      </c>
      <c r="F86" s="91">
        <v>0</v>
      </c>
      <c r="G86" s="91">
        <v>0</v>
      </c>
      <c r="H86" s="91">
        <f>G86-F86</f>
        <v>0</v>
      </c>
      <c r="I86" s="90" t="e">
        <f>G86*100/F86</f>
        <v>#DIV/0!</v>
      </c>
      <c r="J86" s="63"/>
      <c r="K86" s="63"/>
    </row>
    <row r="87" spans="1:11" ht="18.75">
      <c r="A87" s="183"/>
      <c r="B87" s="184"/>
      <c r="C87" s="184"/>
      <c r="D87" s="184"/>
      <c r="E87" s="184"/>
      <c r="F87" s="184"/>
      <c r="G87" s="184"/>
      <c r="H87" s="184"/>
      <c r="I87" s="184"/>
      <c r="J87" s="184"/>
      <c r="K87" s="184"/>
    </row>
    <row r="88" spans="1:11" ht="18.75">
      <c r="A88" s="120" t="s">
        <v>57</v>
      </c>
      <c r="B88" s="87">
        <f aca="true" t="shared" si="5" ref="B88:I88">B90</f>
        <v>0</v>
      </c>
      <c r="C88" s="87">
        <f t="shared" si="5"/>
        <v>0</v>
      </c>
      <c r="D88" s="87">
        <f t="shared" si="5"/>
        <v>0</v>
      </c>
      <c r="E88" s="87">
        <f t="shared" si="5"/>
        <v>0</v>
      </c>
      <c r="F88" s="91">
        <v>0</v>
      </c>
      <c r="G88" s="91">
        <v>0</v>
      </c>
      <c r="H88" s="91">
        <v>0</v>
      </c>
      <c r="I88" s="87">
        <f t="shared" si="5"/>
        <v>0</v>
      </c>
      <c r="J88" s="63"/>
      <c r="K88" s="63"/>
    </row>
    <row r="89" spans="1:11" ht="18.75" customHeight="1">
      <c r="A89" s="119" t="s">
        <v>56</v>
      </c>
      <c r="B89" s="91">
        <f>B90</f>
        <v>0</v>
      </c>
      <c r="C89" s="91">
        <f aca="true" t="shared" si="6" ref="C89:I89">C90</f>
        <v>0</v>
      </c>
      <c r="D89" s="91">
        <f t="shared" si="6"/>
        <v>0</v>
      </c>
      <c r="E89" s="91">
        <f t="shared" si="6"/>
        <v>0</v>
      </c>
      <c r="F89" s="91">
        <v>0</v>
      </c>
      <c r="G89" s="91">
        <v>0</v>
      </c>
      <c r="H89" s="91">
        <v>0</v>
      </c>
      <c r="I89" s="91">
        <f t="shared" si="6"/>
        <v>0</v>
      </c>
      <c r="J89" s="63"/>
      <c r="K89" s="63"/>
    </row>
    <row r="90" spans="1:11" ht="18.75">
      <c r="A90" s="120" t="s">
        <v>58</v>
      </c>
      <c r="B90" s="91">
        <v>0</v>
      </c>
      <c r="C90" s="91">
        <v>0</v>
      </c>
      <c r="D90" s="95">
        <v>0</v>
      </c>
      <c r="E90" s="92">
        <v>0</v>
      </c>
      <c r="F90" s="91">
        <v>0</v>
      </c>
      <c r="G90" s="91">
        <v>0</v>
      </c>
      <c r="H90" s="91">
        <v>0</v>
      </c>
      <c r="I90" s="93">
        <v>0</v>
      </c>
      <c r="J90" s="63"/>
      <c r="K90" s="63"/>
    </row>
    <row r="91" spans="1:11" ht="18.75" customHeight="1">
      <c r="A91" s="119" t="s">
        <v>56</v>
      </c>
      <c r="B91" s="87">
        <v>0</v>
      </c>
      <c r="C91" s="87">
        <v>0</v>
      </c>
      <c r="D91" s="88">
        <v>0</v>
      </c>
      <c r="E91" s="89">
        <v>0</v>
      </c>
      <c r="F91" s="91">
        <v>0</v>
      </c>
      <c r="G91" s="91">
        <v>0</v>
      </c>
      <c r="H91" s="87">
        <v>0</v>
      </c>
      <c r="I91" s="90">
        <v>0</v>
      </c>
      <c r="J91" s="63"/>
      <c r="K91" s="63"/>
    </row>
    <row r="92" spans="1:11" ht="18.75">
      <c r="A92" s="120" t="s">
        <v>51</v>
      </c>
      <c r="B92" s="87">
        <v>0</v>
      </c>
      <c r="C92" s="87">
        <v>0</v>
      </c>
      <c r="D92" s="88">
        <v>0</v>
      </c>
      <c r="E92" s="89">
        <v>0</v>
      </c>
      <c r="F92" s="87">
        <f>F93</f>
        <v>0</v>
      </c>
      <c r="G92" s="87">
        <f>G93</f>
        <v>0</v>
      </c>
      <c r="H92" s="87">
        <f>H93</f>
        <v>0</v>
      </c>
      <c r="I92" s="87">
        <f>I93</f>
        <v>0</v>
      </c>
      <c r="J92" s="63"/>
      <c r="K92" s="63"/>
    </row>
    <row r="93" spans="1:11" ht="41.25" customHeight="1">
      <c r="A93" s="119"/>
      <c r="B93" s="91">
        <v>0</v>
      </c>
      <c r="C93" s="91">
        <v>0</v>
      </c>
      <c r="D93" s="95">
        <v>0</v>
      </c>
      <c r="E93" s="92">
        <v>0</v>
      </c>
      <c r="F93" s="91">
        <v>0</v>
      </c>
      <c r="G93" s="91">
        <v>0</v>
      </c>
      <c r="H93" s="87">
        <f>G93-F93</f>
        <v>0</v>
      </c>
      <c r="I93" s="90">
        <v>0</v>
      </c>
      <c r="J93" s="63"/>
      <c r="K93" s="63"/>
    </row>
    <row r="94" spans="1:11" ht="18.75">
      <c r="A94" s="119" t="s">
        <v>13</v>
      </c>
      <c r="B94" s="91"/>
      <c r="C94" s="91"/>
      <c r="D94" s="95"/>
      <c r="E94" s="89"/>
      <c r="F94" s="91"/>
      <c r="G94" s="91"/>
      <c r="H94" s="87"/>
      <c r="I94" s="90"/>
      <c r="J94" s="63"/>
      <c r="K94" s="63"/>
    </row>
    <row r="95" spans="1:11" ht="18.75">
      <c r="A95" s="119" t="s">
        <v>15</v>
      </c>
      <c r="B95" s="91"/>
      <c r="C95" s="91"/>
      <c r="D95" s="95"/>
      <c r="E95" s="89"/>
      <c r="F95" s="91"/>
      <c r="G95" s="91"/>
      <c r="H95" s="87"/>
      <c r="I95" s="90"/>
      <c r="J95" s="63"/>
      <c r="K95" s="63"/>
    </row>
    <row r="96" spans="1:11" ht="18.75">
      <c r="A96" s="119" t="s">
        <v>16</v>
      </c>
      <c r="B96" s="91"/>
      <c r="C96" s="91"/>
      <c r="D96" s="95"/>
      <c r="E96" s="89"/>
      <c r="F96" s="91"/>
      <c r="G96" s="91"/>
      <c r="H96" s="87"/>
      <c r="I96" s="90"/>
      <c r="J96" s="63"/>
      <c r="K96" s="63"/>
    </row>
    <row r="97" spans="1:11" ht="18.75">
      <c r="A97" s="120" t="s">
        <v>6</v>
      </c>
      <c r="B97" s="87"/>
      <c r="C97" s="87"/>
      <c r="D97" s="88"/>
      <c r="E97" s="89"/>
      <c r="F97" s="91"/>
      <c r="G97" s="91"/>
      <c r="H97" s="87"/>
      <c r="I97" s="90"/>
      <c r="J97" s="63"/>
      <c r="K97" s="63"/>
    </row>
    <row r="98" spans="1:11" ht="18.75" customHeight="1">
      <c r="A98" s="119" t="s">
        <v>7</v>
      </c>
      <c r="B98" s="91"/>
      <c r="C98" s="91"/>
      <c r="D98" s="95"/>
      <c r="E98" s="89"/>
      <c r="F98" s="91"/>
      <c r="G98" s="91"/>
      <c r="H98" s="87"/>
      <c r="I98" s="90"/>
      <c r="J98" s="63"/>
      <c r="K98" s="63"/>
    </row>
    <row r="99" spans="1:11" ht="18.75" customHeight="1">
      <c r="A99" s="119" t="s">
        <v>8</v>
      </c>
      <c r="B99" s="91"/>
      <c r="C99" s="91"/>
      <c r="D99" s="95"/>
      <c r="E99" s="89"/>
      <c r="F99" s="91"/>
      <c r="G99" s="91"/>
      <c r="H99" s="87"/>
      <c r="I99" s="90"/>
      <c r="J99" s="63"/>
      <c r="K99" s="63"/>
    </row>
    <row r="100" spans="1:11" ht="18.75">
      <c r="A100" s="119" t="s">
        <v>18</v>
      </c>
      <c r="B100" s="91"/>
      <c r="C100" s="91"/>
      <c r="D100" s="95"/>
      <c r="E100" s="89"/>
      <c r="F100" s="91"/>
      <c r="G100" s="91"/>
      <c r="H100" s="87"/>
      <c r="I100" s="90"/>
      <c r="J100" s="63"/>
      <c r="K100" s="63"/>
    </row>
    <row r="101" spans="1:11" ht="18.75">
      <c r="A101" s="119" t="s">
        <v>9</v>
      </c>
      <c r="B101" s="91"/>
      <c r="C101" s="91"/>
      <c r="D101" s="95"/>
      <c r="E101" s="89"/>
      <c r="F101" s="91"/>
      <c r="G101" s="91"/>
      <c r="H101" s="87"/>
      <c r="I101" s="90"/>
      <c r="J101" s="63"/>
      <c r="K101" s="63"/>
    </row>
    <row r="102" spans="1:11" ht="18.75">
      <c r="A102" s="119" t="s">
        <v>17</v>
      </c>
      <c r="B102" s="91"/>
      <c r="C102" s="91"/>
      <c r="D102" s="95"/>
      <c r="E102" s="89"/>
      <c r="F102" s="91"/>
      <c r="G102" s="91"/>
      <c r="H102" s="87"/>
      <c r="I102" s="90"/>
      <c r="J102" s="63"/>
      <c r="K102" s="63"/>
    </row>
    <row r="103" spans="1:11" ht="18.75">
      <c r="A103" s="120" t="s">
        <v>10</v>
      </c>
      <c r="B103" s="87"/>
      <c r="C103" s="87"/>
      <c r="D103" s="88"/>
      <c r="E103" s="89" t="e">
        <f>C103*100/B103</f>
        <v>#DIV/0!</v>
      </c>
      <c r="F103" s="91"/>
      <c r="G103" s="91"/>
      <c r="H103" s="87"/>
      <c r="I103" s="90"/>
      <c r="J103" s="63"/>
      <c r="K103" s="63"/>
    </row>
    <row r="104" spans="1:11" ht="18.75">
      <c r="A104" s="122"/>
      <c r="B104" s="109"/>
      <c r="C104" s="109"/>
      <c r="D104" s="109"/>
      <c r="E104" s="110"/>
      <c r="F104" s="91"/>
      <c r="G104" s="91"/>
      <c r="H104" s="87"/>
      <c r="I104" s="90"/>
      <c r="J104" s="63"/>
      <c r="K104" s="63"/>
    </row>
    <row r="105" spans="1:11" ht="18.75">
      <c r="A105" s="96" t="s">
        <v>24</v>
      </c>
      <c r="B105" s="87">
        <f>SUM(B116)</f>
        <v>0</v>
      </c>
      <c r="C105" s="87">
        <f>SUM(C116)</f>
        <v>0</v>
      </c>
      <c r="D105" s="87"/>
      <c r="E105" s="89">
        <v>0</v>
      </c>
      <c r="F105" s="91"/>
      <c r="G105" s="91"/>
      <c r="H105" s="87"/>
      <c r="I105" s="90"/>
      <c r="J105" s="63"/>
      <c r="K105" s="63"/>
    </row>
    <row r="106" spans="1:11" ht="18.75">
      <c r="A106" s="96" t="s">
        <v>0</v>
      </c>
      <c r="B106" s="87"/>
      <c r="C106" s="87"/>
      <c r="D106" s="87"/>
      <c r="E106" s="89" t="e">
        <f aca="true" t="shared" si="7" ref="E106:E115">C106*100/B106</f>
        <v>#DIV/0!</v>
      </c>
      <c r="F106" s="91"/>
      <c r="G106" s="91"/>
      <c r="H106" s="87"/>
      <c r="I106" s="90"/>
      <c r="J106" s="63"/>
      <c r="K106" s="63"/>
    </row>
    <row r="107" spans="1:11" ht="18.75">
      <c r="A107" s="120" t="s">
        <v>1</v>
      </c>
      <c r="B107" s="87"/>
      <c r="C107" s="87"/>
      <c r="D107" s="87"/>
      <c r="E107" s="89" t="e">
        <f t="shared" si="7"/>
        <v>#DIV/0!</v>
      </c>
      <c r="F107" s="91"/>
      <c r="G107" s="91"/>
      <c r="H107" s="87"/>
      <c r="I107" s="90"/>
      <c r="J107" s="63"/>
      <c r="K107" s="63"/>
    </row>
    <row r="108" spans="1:11" ht="18.75">
      <c r="A108" s="120" t="s">
        <v>2</v>
      </c>
      <c r="B108" s="87">
        <f>SUM(B109:B111)</f>
        <v>0</v>
      </c>
      <c r="C108" s="87">
        <f>SUM(C109:C111)</f>
        <v>0</v>
      </c>
      <c r="D108" s="87"/>
      <c r="E108" s="89" t="e">
        <f t="shared" si="7"/>
        <v>#DIV/0!</v>
      </c>
      <c r="F108" s="91"/>
      <c r="G108" s="91"/>
      <c r="H108" s="87"/>
      <c r="I108" s="90"/>
      <c r="J108" s="63"/>
      <c r="K108" s="63"/>
    </row>
    <row r="109" spans="1:11" ht="18.75">
      <c r="A109" s="119" t="s">
        <v>3</v>
      </c>
      <c r="B109" s="91"/>
      <c r="C109" s="91"/>
      <c r="D109" s="91"/>
      <c r="E109" s="89" t="e">
        <f t="shared" si="7"/>
        <v>#DIV/0!</v>
      </c>
      <c r="F109" s="91"/>
      <c r="G109" s="91"/>
      <c r="H109" s="87"/>
      <c r="I109" s="90"/>
      <c r="J109" s="63"/>
      <c r="K109" s="63"/>
    </row>
    <row r="110" spans="1:11" ht="18.75">
      <c r="A110" s="119" t="s">
        <v>4</v>
      </c>
      <c r="B110" s="91"/>
      <c r="C110" s="91"/>
      <c r="D110" s="91"/>
      <c r="E110" s="89" t="e">
        <f t="shared" si="7"/>
        <v>#DIV/0!</v>
      </c>
      <c r="F110" s="91"/>
      <c r="G110" s="91"/>
      <c r="H110" s="87"/>
      <c r="I110" s="90"/>
      <c r="J110" s="63"/>
      <c r="K110" s="63"/>
    </row>
    <row r="111" spans="1:11" ht="18.75">
      <c r="A111" s="119" t="s">
        <v>12</v>
      </c>
      <c r="B111" s="91"/>
      <c r="C111" s="91"/>
      <c r="D111" s="91"/>
      <c r="E111" s="89" t="e">
        <f t="shared" si="7"/>
        <v>#DIV/0!</v>
      </c>
      <c r="F111" s="91"/>
      <c r="G111" s="91"/>
      <c r="H111" s="87"/>
      <c r="I111" s="90"/>
      <c r="J111" s="63"/>
      <c r="K111" s="63"/>
    </row>
    <row r="112" spans="1:11" ht="18.75" customHeight="1">
      <c r="A112" s="119" t="s">
        <v>7</v>
      </c>
      <c r="B112" s="91"/>
      <c r="C112" s="91"/>
      <c r="D112" s="91"/>
      <c r="E112" s="89" t="e">
        <f t="shared" si="7"/>
        <v>#DIV/0!</v>
      </c>
      <c r="F112" s="91"/>
      <c r="G112" s="91"/>
      <c r="H112" s="87"/>
      <c r="I112" s="90"/>
      <c r="J112" s="63"/>
      <c r="K112" s="63"/>
    </row>
    <row r="113" spans="1:11" ht="18.75" customHeight="1">
      <c r="A113" s="119" t="s">
        <v>8</v>
      </c>
      <c r="B113" s="91"/>
      <c r="C113" s="91"/>
      <c r="D113" s="91"/>
      <c r="E113" s="89" t="e">
        <f t="shared" si="7"/>
        <v>#DIV/0!</v>
      </c>
      <c r="F113" s="91"/>
      <c r="G113" s="91"/>
      <c r="H113" s="87"/>
      <c r="I113" s="90"/>
      <c r="J113" s="63"/>
      <c r="K113" s="63"/>
    </row>
    <row r="114" spans="1:11" ht="18.75">
      <c r="A114" s="119" t="s">
        <v>11</v>
      </c>
      <c r="B114" s="91"/>
      <c r="C114" s="91"/>
      <c r="D114" s="91"/>
      <c r="E114" s="89" t="e">
        <f t="shared" si="7"/>
        <v>#DIV/0!</v>
      </c>
      <c r="F114" s="91"/>
      <c r="G114" s="91"/>
      <c r="H114" s="87"/>
      <c r="I114" s="90"/>
      <c r="J114" s="63"/>
      <c r="K114" s="63"/>
    </row>
    <row r="115" spans="1:11" ht="18.75">
      <c r="A115" s="119" t="s">
        <v>9</v>
      </c>
      <c r="B115" s="91"/>
      <c r="C115" s="91"/>
      <c r="D115" s="91"/>
      <c r="E115" s="89" t="e">
        <f t="shared" si="7"/>
        <v>#DIV/0!</v>
      </c>
      <c r="F115" s="91"/>
      <c r="G115" s="91"/>
      <c r="H115" s="87"/>
      <c r="I115" s="90"/>
      <c r="J115" s="63"/>
      <c r="K115" s="63"/>
    </row>
    <row r="116" spans="1:11" ht="18.75" customHeight="1">
      <c r="A116" s="119" t="s">
        <v>19</v>
      </c>
      <c r="B116" s="91">
        <v>0</v>
      </c>
      <c r="C116" s="91">
        <v>0</v>
      </c>
      <c r="D116" s="91"/>
      <c r="E116" s="100">
        <v>0</v>
      </c>
      <c r="F116" s="101"/>
      <c r="G116" s="101"/>
      <c r="H116" s="99"/>
      <c r="I116" s="102"/>
      <c r="J116" s="63"/>
      <c r="K116" s="63"/>
    </row>
    <row r="117" spans="1:11" ht="18.75">
      <c r="A117" s="104"/>
      <c r="B117" s="15"/>
      <c r="C117" s="15"/>
      <c r="D117" s="15"/>
      <c r="E117" s="106"/>
      <c r="F117" s="15"/>
      <c r="G117" s="15"/>
      <c r="H117" s="105"/>
      <c r="I117" s="106"/>
      <c r="J117" s="63"/>
      <c r="K117" s="63"/>
    </row>
    <row r="118" spans="1:11" ht="18.75" customHeight="1">
      <c r="A118" s="96" t="s">
        <v>21</v>
      </c>
      <c r="B118" s="87"/>
      <c r="C118" s="91">
        <v>0</v>
      </c>
      <c r="D118" s="91"/>
      <c r="E118" s="111"/>
      <c r="F118" s="112"/>
      <c r="G118" s="112"/>
      <c r="H118" s="113"/>
      <c r="I118" s="114"/>
      <c r="J118" s="63"/>
      <c r="K118" s="63"/>
    </row>
    <row r="119" spans="1:250" ht="18.75">
      <c r="A119" s="94"/>
      <c r="B119" s="91"/>
      <c r="C119" s="91" t="s">
        <v>22</v>
      </c>
      <c r="D119" s="91"/>
      <c r="E119" s="92"/>
      <c r="F119" s="91"/>
      <c r="G119" s="91"/>
      <c r="H119" s="87"/>
      <c r="I119" s="90"/>
      <c r="J119" s="62"/>
      <c r="K119" s="62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</row>
    <row r="120" spans="1:250" ht="18.75">
      <c r="A120" s="104"/>
      <c r="B120" s="15"/>
      <c r="C120" s="15"/>
      <c r="D120" s="15"/>
      <c r="E120" s="33"/>
      <c r="F120" s="33"/>
      <c r="G120" s="33"/>
      <c r="H120" s="33"/>
      <c r="I120" s="34"/>
      <c r="J120" s="62"/>
      <c r="K120" s="62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</row>
    <row r="121" spans="1:250" ht="18.75" customHeight="1">
      <c r="A121" s="119" t="s">
        <v>71</v>
      </c>
      <c r="B121" s="87">
        <f>B123</f>
        <v>0</v>
      </c>
      <c r="C121" s="87">
        <f aca="true" t="shared" si="8" ref="C121:I121">C123</f>
        <v>0</v>
      </c>
      <c r="D121" s="87">
        <f t="shared" si="8"/>
        <v>0</v>
      </c>
      <c r="E121" s="87">
        <f t="shared" si="8"/>
        <v>0</v>
      </c>
      <c r="F121" s="87">
        <f>F123</f>
        <v>1125</v>
      </c>
      <c r="G121" s="87">
        <f t="shared" si="8"/>
        <v>0</v>
      </c>
      <c r="H121" s="87">
        <f t="shared" si="8"/>
        <v>-1125</v>
      </c>
      <c r="I121" s="87">
        <f t="shared" si="8"/>
        <v>0</v>
      </c>
      <c r="J121" s="62"/>
      <c r="K121" s="62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</row>
    <row r="122" spans="1:250" ht="18.75">
      <c r="A122" s="119" t="s">
        <v>45</v>
      </c>
      <c r="B122" s="91">
        <f>B123</f>
        <v>0</v>
      </c>
      <c r="C122" s="91">
        <f aca="true" t="shared" si="9" ref="C122:H122">C123</f>
        <v>0</v>
      </c>
      <c r="D122" s="91">
        <f t="shared" si="9"/>
        <v>0</v>
      </c>
      <c r="E122" s="91">
        <f t="shared" si="9"/>
        <v>0</v>
      </c>
      <c r="F122" s="91">
        <f>F123</f>
        <v>1125</v>
      </c>
      <c r="G122" s="91">
        <f t="shared" si="9"/>
        <v>0</v>
      </c>
      <c r="H122" s="91">
        <f t="shared" si="9"/>
        <v>-1125</v>
      </c>
      <c r="I122" s="91">
        <f>I123</f>
        <v>0</v>
      </c>
      <c r="J122" s="62"/>
      <c r="K122" s="62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</row>
    <row r="123" spans="1:250" ht="18.75">
      <c r="A123" s="119" t="s">
        <v>70</v>
      </c>
      <c r="B123" s="91">
        <v>0</v>
      </c>
      <c r="C123" s="91">
        <v>0</v>
      </c>
      <c r="D123" s="91">
        <v>0</v>
      </c>
      <c r="E123" s="93">
        <v>0</v>
      </c>
      <c r="F123" s="91">
        <v>1125</v>
      </c>
      <c r="G123" s="91">
        <v>0</v>
      </c>
      <c r="H123" s="87">
        <f>G123-F123</f>
        <v>-1125</v>
      </c>
      <c r="I123" s="90">
        <f>G123*100/F123</f>
        <v>0</v>
      </c>
      <c r="J123" s="62"/>
      <c r="K123" s="62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</row>
    <row r="124" spans="1:250" ht="18.75" customHeight="1">
      <c r="A124" s="120" t="s">
        <v>80</v>
      </c>
      <c r="B124" s="87">
        <v>0</v>
      </c>
      <c r="C124" s="87">
        <v>0</v>
      </c>
      <c r="D124" s="87">
        <f>D127</f>
        <v>0</v>
      </c>
      <c r="E124" s="89">
        <v>0</v>
      </c>
      <c r="F124" s="87">
        <v>938287</v>
      </c>
      <c r="G124" s="87">
        <v>0</v>
      </c>
      <c r="H124" s="87">
        <f>G124-F124</f>
        <v>-938287</v>
      </c>
      <c r="I124" s="90">
        <f>G124*100/F124</f>
        <v>0</v>
      </c>
      <c r="J124" s="62"/>
      <c r="K124" s="62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</row>
    <row r="125" spans="1:250" ht="18.75">
      <c r="A125" s="120" t="s">
        <v>79</v>
      </c>
      <c r="B125" s="87">
        <v>0</v>
      </c>
      <c r="C125" s="87">
        <v>0</v>
      </c>
      <c r="D125" s="87">
        <f>D128</f>
        <v>0</v>
      </c>
      <c r="E125" s="89">
        <v>0</v>
      </c>
      <c r="F125" s="87">
        <v>247045</v>
      </c>
      <c r="G125" s="87">
        <v>153663.87</v>
      </c>
      <c r="H125" s="87">
        <f>G125-F125</f>
        <v>-93381.13</v>
      </c>
      <c r="I125" s="90">
        <f>G125*100/F125</f>
        <v>62.20076099496043</v>
      </c>
      <c r="J125" s="62"/>
      <c r="K125" s="6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</row>
    <row r="126" spans="1:11" s="4" customFormat="1" ht="18.75">
      <c r="A126" s="120" t="s">
        <v>40</v>
      </c>
      <c r="B126" s="87">
        <f>B121+B88+B83+B78+B57+B34+B125</f>
        <v>2290823</v>
      </c>
      <c r="C126" s="87">
        <f>C121+C88+C83+C78+C57+C34+C125</f>
        <v>2176504.82</v>
      </c>
      <c r="D126" s="87">
        <f>D121+D88+D83+D78+D57+D34+D125</f>
        <v>-109318.18000000005</v>
      </c>
      <c r="E126" s="89">
        <f>C126*100/B126</f>
        <v>95.00973318322715</v>
      </c>
      <c r="F126" s="87">
        <f>F121+F83+F76+F34+F88+F90+F125+F124</f>
        <v>1186457</v>
      </c>
      <c r="G126" s="87">
        <f>G121+G83+G76+G34+G88+G90+G125+G124</f>
        <v>153663.87</v>
      </c>
      <c r="H126" s="87">
        <f>H121+H83+H76+H34+H88+H90+H125+H124</f>
        <v>-1032793.13</v>
      </c>
      <c r="I126" s="87"/>
      <c r="J126" s="63"/>
      <c r="K126" s="63"/>
    </row>
    <row r="127" spans="1:11" s="4" customFormat="1" ht="24.75" customHeight="1">
      <c r="A127" s="115"/>
      <c r="B127" s="105"/>
      <c r="C127" s="105"/>
      <c r="D127" s="105"/>
      <c r="E127" s="106"/>
      <c r="F127" s="105"/>
      <c r="G127" s="105"/>
      <c r="H127" s="105"/>
      <c r="I127" s="106"/>
      <c r="J127" s="63"/>
      <c r="K127" s="63"/>
    </row>
    <row r="128" spans="1:11" s="4" customFormat="1" ht="24.75" customHeight="1">
      <c r="A128" s="115"/>
      <c r="B128" s="105"/>
      <c r="C128" s="105"/>
      <c r="D128" s="105"/>
      <c r="E128" s="106"/>
      <c r="F128" s="105"/>
      <c r="G128" s="105"/>
      <c r="H128" s="105"/>
      <c r="I128" s="106"/>
      <c r="J128" s="63"/>
      <c r="K128" s="63"/>
    </row>
    <row r="129" spans="1:6" s="4" customFormat="1" ht="18.75" customHeight="1">
      <c r="A129" s="13"/>
      <c r="B129" s="12"/>
      <c r="C129" s="12"/>
      <c r="D129" s="12"/>
      <c r="E129" s="7"/>
      <c r="F129" s="7"/>
    </row>
    <row r="130" spans="1:6" s="4" customFormat="1" ht="18.75" customHeight="1">
      <c r="A130" s="13"/>
      <c r="B130" s="12"/>
      <c r="C130" s="12"/>
      <c r="D130" s="12"/>
      <c r="E130" s="7"/>
      <c r="F130" s="7"/>
    </row>
    <row r="131" spans="1:6" s="4" customFormat="1" ht="18.75" customHeight="1">
      <c r="A131" s="13"/>
      <c r="B131" s="12"/>
      <c r="C131" s="12"/>
      <c r="D131" s="12"/>
      <c r="E131" s="7"/>
      <c r="F131" s="7"/>
    </row>
    <row r="132" spans="1:6" s="4" customFormat="1" ht="18.75" customHeight="1">
      <c r="A132" s="13"/>
      <c r="B132" s="12"/>
      <c r="C132" s="12"/>
      <c r="D132" s="12"/>
      <c r="E132" s="7"/>
      <c r="F132" s="7"/>
    </row>
    <row r="133" spans="1:7" s="4" customFormat="1" ht="79.5" customHeight="1">
      <c r="A133" s="13"/>
      <c r="B133" s="118"/>
      <c r="C133" s="116"/>
      <c r="D133" s="116"/>
      <c r="E133" s="117"/>
      <c r="F133" s="117" t="s">
        <v>59</v>
      </c>
      <c r="G133" s="63"/>
    </row>
    <row r="134" spans="1:6" s="4" customFormat="1" ht="18.75" customHeight="1">
      <c r="A134" s="13"/>
      <c r="B134" s="12"/>
      <c r="C134" s="12"/>
      <c r="D134" s="12"/>
      <c r="E134" s="7"/>
      <c r="F134" s="7"/>
    </row>
  </sheetData>
  <sheetProtection/>
  <mergeCells count="8">
    <mergeCell ref="A1:F1"/>
    <mergeCell ref="A2:F2"/>
    <mergeCell ref="A87:K87"/>
    <mergeCell ref="A30:I30"/>
    <mergeCell ref="A31:I31"/>
    <mergeCell ref="A32:A33"/>
    <mergeCell ref="B32:E32"/>
    <mergeCell ref="F32:I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Пользователь</cp:lastModifiedBy>
  <cp:lastPrinted>2020-12-10T08:47:52Z</cp:lastPrinted>
  <dcterms:created xsi:type="dcterms:W3CDTF">2006-09-05T11:12:44Z</dcterms:created>
  <dcterms:modified xsi:type="dcterms:W3CDTF">2020-12-10T08:47:56Z</dcterms:modified>
  <cp:category/>
  <cp:version/>
  <cp:contentType/>
  <cp:contentStatus/>
</cp:coreProperties>
</file>